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8535" tabRatio="536" activeTab="1"/>
  </bookViews>
  <sheets>
    <sheet name="Инструкция" sheetId="1" r:id="rId1"/>
    <sheet name="Информация об ОО" sheetId="2" r:id="rId2"/>
    <sheet name="otchet" sheetId="3" r:id="rId3"/>
    <sheet name="служ" sheetId="4" state="hidden" r:id="rId4"/>
  </sheets>
  <definedNames>
    <definedName name="add">#REF!</definedName>
    <definedName name="address">#REF!</definedName>
    <definedName name="book14">#REF!</definedName>
    <definedName name="book5">#REF!</definedName>
    <definedName name="buka">'служ'!$Q$2:$Q$41</definedName>
    <definedName name="danet">'Информация об ОО'!#REF!</definedName>
    <definedName name="fgos">'Информация об ОО'!#REF!</definedName>
    <definedName name="gender">'служ'!$O$2:$O$3</definedName>
    <definedName name="gorsel">'Информация об ОО'!#REF!</definedName>
    <definedName name="in_yaz">'Информация об ОО'!$X$6:$X$7</definedName>
    <definedName name="klass">'служ'!$J$2:$J$3</definedName>
    <definedName name="kval">'служ'!$C$6:$C$10</definedName>
    <definedName name="nasel">'Информация об ОО'!$W$8:$W$9</definedName>
    <definedName name="nmb_cl">#REF!</definedName>
    <definedName name="nmb_cl5">#REF!</definedName>
    <definedName name="nmb_cl8">#REF!</definedName>
    <definedName name="nmb_r">#REF!</definedName>
    <definedName name="ocen">'служ'!$P$2:$P$6</definedName>
    <definedName name="otip">'Информация об ОО'!#REF!</definedName>
    <definedName name="para">'Информация об ОО'!$T$6:$T$47</definedName>
    <definedName name="parall">'служ'!$C$2:$C$3</definedName>
    <definedName name="reg_mun">'Информация об ОО'!$V$6:$V$8</definedName>
    <definedName name="st_pt">#REF!</definedName>
    <definedName name="st_pt5">#REF!</definedName>
    <definedName name="st_pt8">#REF!</definedName>
    <definedName name="teach">'служ'!$A$2:$A$26</definedName>
    <definedName name="teach_s">'служ'!$A$2</definedName>
    <definedName name="yn_">'служ'!$E$2:$E$3</definedName>
  </definedNames>
  <calcPr fullCalcOnLoad="1"/>
</workbook>
</file>

<file path=xl/sharedStrings.xml><?xml version="1.0" encoding="utf-8"?>
<sst xmlns="http://schemas.openxmlformats.org/spreadsheetml/2006/main" count="432" uniqueCount="298">
  <si>
    <t>kval</t>
  </si>
  <si>
    <t>Первая</t>
  </si>
  <si>
    <t>Аттестован(а) на соответствие должности</t>
  </si>
  <si>
    <t>Высшая</t>
  </si>
  <si>
    <t>Когда файл сдан, в системе появляется сообщение "Данные приняты, вы можете посмотреть их по ссылке ". В вэб-интерфейсе отобразятся принятые данные. Убедитесь, что они соответствуют данным, которые вносились в форму отчета.</t>
  </si>
  <si>
    <t>Отправленные отчёты и их актуальность Вы можете отслеживать в публикации, в которой сдавали отчет. Кликните по ссылке "посмотреть".</t>
  </si>
  <si>
    <t>Выберите публикацию, соответствующую сдаваемому отчёту. Нажмите на кнопку "Загрузить файл".</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</si>
  <si>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</si>
  <si>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Согласитесь сохранить в предложенном формате только текущий лист - нажмите "ОК" в появившемся окне.</t>
  </si>
  <si>
    <t xml:space="preserve">В открывшемся окне выберите кодировку "Win-1251" и разделитель поля ";" (точку с запятой). Остальные поля оставьте так, как есть. См. рисунок: </t>
  </si>
  <si>
    <t>в тексте письма укажите:</t>
  </si>
  <si>
    <t>Логин образовательной организации</t>
  </si>
  <si>
    <t>Если Вы не получили ответа в течение рабочего дня, отправьте повторное письмо.</t>
  </si>
  <si>
    <t>ocen</t>
  </si>
  <si>
    <t>Нажмите "сохранить".</t>
  </si>
  <si>
    <t>8 класс</t>
  </si>
  <si>
    <t>да</t>
  </si>
  <si>
    <t>нет</t>
  </si>
  <si>
    <t>yn_</t>
  </si>
  <si>
    <t>нет оценки</t>
  </si>
  <si>
    <t>5 класс</t>
  </si>
  <si>
    <t>8.3.</t>
  </si>
  <si>
    <t>Учитель 1</t>
  </si>
  <si>
    <t>Учитель 2</t>
  </si>
  <si>
    <t>Учитель 3</t>
  </si>
  <si>
    <t>Учитель 4</t>
  </si>
  <si>
    <t>Учитель 5</t>
  </si>
  <si>
    <t>Учитель 6</t>
  </si>
  <si>
    <t>Учитель 7</t>
  </si>
  <si>
    <t>Учитель 8</t>
  </si>
  <si>
    <t>Учитель 9</t>
  </si>
  <si>
    <t>Учитель 10</t>
  </si>
  <si>
    <t>Учитель 11</t>
  </si>
  <si>
    <t>Учитель 12</t>
  </si>
  <si>
    <t>Учитель 13</t>
  </si>
  <si>
    <t>Учитель 14</t>
  </si>
  <si>
    <t>Учитель 15</t>
  </si>
  <si>
    <t>Учитель 16</t>
  </si>
  <si>
    <t>Учитель 17</t>
  </si>
  <si>
    <t>Учитель 18</t>
  </si>
  <si>
    <t>Учитель 19</t>
  </si>
  <si>
    <t>Учитель 20</t>
  </si>
  <si>
    <t>Учитель 21</t>
  </si>
  <si>
    <t>Учитель 22</t>
  </si>
  <si>
    <t>Учитель 23</t>
  </si>
  <si>
    <t>Учитель 24</t>
  </si>
  <si>
    <t>Учитель 25</t>
  </si>
  <si>
    <t>parall</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</si>
  <si>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</si>
  <si>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Несоблюдение описанных выше требований существенно увеличит время обработки Вашего запроса.</t>
  </si>
  <si>
    <t>Подробное описание проблемы. По возможности укажите пункт инструкции, выполнение которого вызвало затруднения.</t>
  </si>
  <si>
    <t>Ваши ФИО</t>
  </si>
  <si>
    <t>версия 1.0</t>
  </si>
  <si>
    <t xml:space="preserve">       Инструкция по работе с формой </t>
  </si>
  <si>
    <t>Для редактирования частично заполненного поля пользуйтесь клавишей F2 (Fn+F2).</t>
  </si>
  <si>
    <t>При работе Вам будет видна только часть данных. Для перемещения используйте стрелки на клавиатуре и полосы прокрутки на экране.</t>
  </si>
  <si>
    <t>Не рекомендуем отключать защиту данного файла, так как работа формы может быть нарушена, что приведет к неправильной передаче данных.</t>
  </si>
  <si>
    <t xml:space="preserve">Сохраните заполненную форму, нажав комбинацию Ctrl+S. </t>
  </si>
  <si>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 Например:</t>
  </si>
  <si>
    <t>Допустимо открыть форму отчета в OpenOffice, заполнить, сохранить, снова открыть в OpenOffice, сформировать отчет</t>
  </si>
  <si>
    <t>Недопустимо открыть форму отчета в OpenOffice, заполнить, сохранить, открыть в Microsoft Excel, сформировать отчет</t>
  </si>
  <si>
    <t>При необходимости внести изменения в данные, вносите их в ранее заполненную форму, либо заполняйте форму заново целиком. Не сдавайте частично заполненную форму! Последняя сданная версия отчета заменяет предыдущие, поэтому при сдаче частично заполненной формы ранее предоставленные данные могут быть утеряны.</t>
  </si>
  <si>
    <t>buka</t>
  </si>
  <si>
    <t>А</t>
  </si>
  <si>
    <t>В</t>
  </si>
  <si>
    <t>Д</t>
  </si>
  <si>
    <t>Е</t>
  </si>
  <si>
    <t>Ё</t>
  </si>
  <si>
    <t>З</t>
  </si>
  <si>
    <t>И</t>
  </si>
  <si>
    <t>Й</t>
  </si>
  <si>
    <t>К</t>
  </si>
  <si>
    <t>Л</t>
  </si>
  <si>
    <t>Н</t>
  </si>
  <si>
    <t>О</t>
  </si>
  <si>
    <t>П</t>
  </si>
  <si>
    <t>Р</t>
  </si>
  <si>
    <t>С</t>
  </si>
  <si>
    <t>Т</t>
  </si>
  <si>
    <t>У</t>
  </si>
  <si>
    <t>Ф</t>
  </si>
  <si>
    <t>Х</t>
  </si>
  <si>
    <t>Ц</t>
  </si>
  <si>
    <t>Ч</t>
  </si>
  <si>
    <t>Ш</t>
  </si>
  <si>
    <t>Щ</t>
  </si>
  <si>
    <t>Э</t>
  </si>
  <si>
    <t>Ю</t>
  </si>
  <si>
    <t>Я</t>
  </si>
  <si>
    <t>Z</t>
  </si>
  <si>
    <t>Б</t>
  </si>
  <si>
    <t>Г</t>
  </si>
  <si>
    <t>Ж</t>
  </si>
  <si>
    <t>М</t>
  </si>
  <si>
    <t>gender</t>
  </si>
  <si>
    <t>В процессе работы над файлом не реже чем раз в 5-7 минут сохраняйте его, нажимая Ctrl+S.</t>
  </si>
  <si>
    <t xml:space="preserve"> 2.6.</t>
  </si>
  <si>
    <t>Логин ОО:</t>
  </si>
  <si>
    <t>абвгдеёжзийклмнопрстуфхцчшщъыьэюяАБВГДЕЁЖЗИЙКЛМНОПРСТУФХЦЧШЩЪЫЬЭЮЯ</t>
  </si>
  <si>
    <t>form+</t>
  </si>
  <si>
    <t>1. Технические особенности работы с файлом формы-отчёта</t>
  </si>
  <si>
    <t xml:space="preserve">  1.1.  </t>
  </si>
  <si>
    <t xml:space="preserve">  1.2.</t>
  </si>
  <si>
    <t xml:space="preserve">  1.3.</t>
  </si>
  <si>
    <t xml:space="preserve">  1.4.</t>
  </si>
  <si>
    <t xml:space="preserve">  1.5.</t>
  </si>
  <si>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</si>
  <si>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</si>
  <si>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</si>
  <si>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</si>
  <si>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</si>
  <si>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</si>
  <si>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</si>
  <si>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</si>
  <si>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</si>
  <si>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знач1</t>
  </si>
  <si>
    <t>знач2</t>
  </si>
  <si>
    <t>знач3</t>
  </si>
  <si>
    <t xml:space="preserve"> 2.7.</t>
  </si>
  <si>
    <t xml:space="preserve"> 2.8.</t>
  </si>
  <si>
    <t xml:space="preserve"> 2.9.</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</si>
  <si>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</si>
  <si>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</si>
  <si>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</si>
  <si>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</si>
  <si>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</si>
  <si>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3.3.</t>
  </si>
  <si>
    <t xml:space="preserve"> 4.1.</t>
  </si>
  <si>
    <t xml:space="preserve"> 4.2.</t>
  </si>
  <si>
    <t>Выберите в пункте меню "Файл" - "Сохранить как..."</t>
  </si>
  <si>
    <t>Выберите в пункте меню "Файл" - "Сохранить как...".
В MS Excel 2013 после этого нажмите кнопку "Обзор".</t>
  </si>
  <si>
    <t>Выберите папку для размещения csv-отчёта. Рекомендуем хранить все файлы проекта в одном месте.</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</si>
  <si>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</si>
  <si>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Согласитесь сохранить всю книгу в формате csv, нажав "ДА" в очередном окне.</t>
  </si>
  <si>
    <t>Нажмите "Ок". На появившемся предупреждении о сохранении только активного листа нажмите "Ок".</t>
  </si>
  <si>
    <t xml:space="preserve">Обязательно прикрепите к письму проблемные файлы: заполненную форму, csv-отчёт. При необходимости прикрепите скриншот (снимок экрана)*. </t>
  </si>
  <si>
    <t>7.1.</t>
  </si>
  <si>
    <t>7.2.</t>
  </si>
  <si>
    <t>7.3.</t>
  </si>
  <si>
    <t>7.4.</t>
  </si>
  <si>
    <t>7.5.</t>
  </si>
  <si>
    <t>Нажмите "Сохранить". На появившемся предупреждении выберите "Использовать текущий формат".</t>
  </si>
  <si>
    <t>8.1.</t>
  </si>
  <si>
    <t>8.2.</t>
  </si>
  <si>
    <t>8.4.</t>
  </si>
  <si>
    <t>Укажите в открывшемся окне расположение файла с csv - отчетом.</t>
  </si>
  <si>
    <t>Информация об ОО</t>
  </si>
  <si>
    <t>login+</t>
  </si>
  <si>
    <t>4. Раздел "Информация об ОО"</t>
  </si>
  <si>
    <t xml:space="preserve">Перейдите в раздел "информация об ОО" (ярлычки внизу экрана). Впишите логин ОО в отведенное для него поле. </t>
  </si>
  <si>
    <t>тема: ВПР Проблемы otchet.csv &lt;логин&gt;</t>
  </si>
  <si>
    <t>Не астестован(а)</t>
  </si>
  <si>
    <t>Молодой специалист</t>
  </si>
  <si>
    <t>Настоящая форма-отчёт предназначена для сбора данных об участниках всероссийских проверочных работ.</t>
  </si>
  <si>
    <t>начального общего образования</t>
  </si>
  <si>
    <t>основного общего образования</t>
  </si>
  <si>
    <t>среднего общего образования</t>
  </si>
  <si>
    <t>среднего профессионального образования</t>
  </si>
  <si>
    <r>
      <t xml:space="preserve">Реализуемые в ОО программы:
</t>
    </r>
    <r>
      <rPr>
        <i/>
        <sz val="11"/>
        <color indexed="8"/>
        <rFont val="Arial"/>
        <family val="2"/>
      </rPr>
      <t>(отметьте все реализуемые программы)</t>
    </r>
  </si>
  <si>
    <t>Русский язык</t>
  </si>
  <si>
    <t>Математика</t>
  </si>
  <si>
    <t>Окружающий мир</t>
  </si>
  <si>
    <t>Класс</t>
  </si>
  <si>
    <t>Предмет</t>
  </si>
  <si>
    <t>Участие</t>
  </si>
  <si>
    <t>История</t>
  </si>
  <si>
    <t>Биология</t>
  </si>
  <si>
    <r>
      <t xml:space="preserve">4 класс
</t>
    </r>
    <r>
      <rPr>
        <i/>
        <sz val="11"/>
        <color indexed="8"/>
        <rFont val="Arial"/>
        <family val="2"/>
      </rPr>
      <t>(участие ОО, реализующих программы начального общего образования, обязательно)</t>
    </r>
  </si>
  <si>
    <r>
      <t xml:space="preserve">5 класс
</t>
    </r>
    <r>
      <rPr>
        <i/>
        <sz val="11"/>
        <color indexed="8"/>
        <rFont val="Arial"/>
        <family val="2"/>
      </rPr>
      <t>(участие ОО, реализующих программы основного общего образования, обязательно)</t>
    </r>
  </si>
  <si>
    <t>Причина отказа от участия</t>
  </si>
  <si>
    <t>География</t>
  </si>
  <si>
    <t>Обществознание</t>
  </si>
  <si>
    <t>10 класс</t>
  </si>
  <si>
    <t>11 класс</t>
  </si>
  <si>
    <t>Физика</t>
  </si>
  <si>
    <t>Химия</t>
  </si>
  <si>
    <t>Английский язык</t>
  </si>
  <si>
    <t>Немецкий язык</t>
  </si>
  <si>
    <t>Французский язык</t>
  </si>
  <si>
    <t>региональное</t>
  </si>
  <si>
    <t>муниципальное</t>
  </si>
  <si>
    <t>другое</t>
  </si>
  <si>
    <t>Участие в ВПР</t>
  </si>
  <si>
    <t>Дата; день недели</t>
  </si>
  <si>
    <t>только письменно</t>
  </si>
  <si>
    <t>письменно и устно</t>
  </si>
  <si>
    <t>F17</t>
  </si>
  <si>
    <t>F18</t>
  </si>
  <si>
    <t>F19</t>
  </si>
  <si>
    <t>F20</t>
  </si>
  <si>
    <t>F21</t>
  </si>
  <si>
    <t>F22</t>
  </si>
  <si>
    <t>F23</t>
  </si>
  <si>
    <t>F24</t>
  </si>
  <si>
    <t>F25</t>
  </si>
  <si>
    <t>F26</t>
  </si>
  <si>
    <t>F27</t>
  </si>
  <si>
    <t>F28</t>
  </si>
  <si>
    <t>F29</t>
  </si>
  <si>
    <t>F30</t>
  </si>
  <si>
    <t>F31</t>
  </si>
  <si>
    <t>F32</t>
  </si>
  <si>
    <t>F33</t>
  </si>
  <si>
    <t>F34</t>
  </si>
  <si>
    <t>F35</t>
  </si>
  <si>
    <t>F36</t>
  </si>
  <si>
    <t>F37</t>
  </si>
  <si>
    <t>4.3.</t>
  </si>
  <si>
    <t>Укажите, по каким предметам и в каких классах ОО планирует принять участие в ВПР.</t>
  </si>
  <si>
    <t xml:space="preserve">4.4. </t>
  </si>
  <si>
    <t>4.5.</t>
  </si>
  <si>
    <t>ОО находится:</t>
  </si>
  <si>
    <t>Укажите реализуемые в ОО программы обучения. Отметьте "да" напротив тех ступеней обучения, которые есть в ОО. Если данной ступени в ОО нет, оставьте поле пустым.</t>
  </si>
  <si>
    <t>F38</t>
  </si>
  <si>
    <t>Преподается ли в ОО предмет "Мировая художественая культура"?</t>
  </si>
  <si>
    <t>F39</t>
  </si>
  <si>
    <t>F40</t>
  </si>
  <si>
    <t>F41</t>
  </si>
  <si>
    <t>F42</t>
  </si>
  <si>
    <t>F43</t>
  </si>
  <si>
    <t>F44</t>
  </si>
  <si>
    <t>F45</t>
  </si>
  <si>
    <t>F46</t>
  </si>
  <si>
    <t>F47</t>
  </si>
  <si>
    <t>F48</t>
  </si>
  <si>
    <t>Копируя данные из других источников, обязательно используйте режим специальной вставки:
при работе в Microsoft Excel правая кнопка мыши (или меню - правка) - специальная вставка - текст;
при работе в OpenOffice Calc правая кнопка мыши (или меню - правка)  - вставить как - текст без форматирования.
В противном случае возможно повреждение логической схемы формы и, как следствие, искажение передаваемых данных.</t>
  </si>
  <si>
    <t>Подготовка файла отчёта для загрузки на сайте ФИС ОКО</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</si>
  <si>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</si>
  <si>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 xml:space="preserve">Авторизуйтесь в личном кабинете на сайте ФИС ОКО https://lk-fisoko.obrnadzor.gov.ru/, используя логин и пароль. </t>
  </si>
  <si>
    <t>5.1.</t>
  </si>
  <si>
    <t>5.2.</t>
  </si>
  <si>
    <t>5.3.</t>
  </si>
  <si>
    <t>5.4.</t>
  </si>
  <si>
    <t>5.5.</t>
  </si>
  <si>
    <t>5.6.</t>
  </si>
  <si>
    <t>5.7.</t>
  </si>
  <si>
    <t>5.8.</t>
  </si>
  <si>
    <t>5.9.</t>
  </si>
  <si>
    <t>5.10.</t>
  </si>
  <si>
    <t>6. Загрузка файла отчета при работе в OpenOffice 3</t>
  </si>
  <si>
    <t>6.1.</t>
  </si>
  <si>
    <t>6.2.</t>
  </si>
  <si>
    <t>6.3.</t>
  </si>
  <si>
    <t>6.4.</t>
  </si>
  <si>
    <t>6.5.</t>
  </si>
  <si>
    <t>6.6.</t>
  </si>
  <si>
    <t>6.7.</t>
  </si>
  <si>
    <t>6.8.</t>
  </si>
  <si>
    <t>6.9.</t>
  </si>
  <si>
    <t xml:space="preserve">    7. Отправка подготовленного отчета</t>
  </si>
  <si>
    <t>8. Решение проблем</t>
  </si>
  <si>
    <t>Данная форма предназначена для работы в MS Excel 2000-2016 или OpenOffice 3</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</si>
  <si>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</si>
  <si>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5. Создание файла отчета при работе в MS Excel 2000-2016</t>
  </si>
  <si>
    <t>Закройте форму, отказавшись сохранять изменения (это сделано в п. 5.2.)</t>
  </si>
  <si>
    <r>
      <t xml:space="preserve">6 класс
</t>
    </r>
    <r>
      <rPr>
        <i/>
        <sz val="11"/>
        <color indexed="8"/>
        <rFont val="Arial"/>
        <family val="2"/>
      </rPr>
      <t>(участие ОО, реализующих программы основного общего образования, обязательно)</t>
    </r>
  </si>
  <si>
    <t>Внимание! Категорически запрещается удалять ячейки, строки, столбцы и двигать ячейки мышью.
Для очистки ячейки при работе в Microsoft Excel пользуйтесь клавишей DEL, при работе в OpenOffice Calc - клавишей BACKSPACE или DEL. Если при нажатии BACKSPACE или DEL (в OpenOffice Calc) появляется диалоговое окно, нужно установить параметры удаления содержимого, убрав галки со всех указанных по умолчанию параметров, и выбрать только удаление текста и чисел.
Для копирования информации внутри файла пользуйтесь Ctrl+C(копирование) и Ctrl+V(вставка).</t>
  </si>
  <si>
    <t>Раздел "Информация об ОО" содержит общие сведения о реализуемых программах обучения и заявки на участие в ВПР.</t>
  </si>
  <si>
    <t>Раздел "otchet" формируется автоматически на основе остальных разделов и не требует отдельного заполнения. Он предназначен для формирования итогового csv-отчета.</t>
  </si>
  <si>
    <t>Большинство проблем связано с одной из следующих ошибок:
1) неверно указан логин;
2) заполнение отчета не закончено, т.е. на листе "otchet" осталось сообщение "Работа с отчетом не закончена";
3) сохранен не тот лист (не "otchet", см. п. 5.1 или 6.1);
4) неверный формат сдаваемого в систему файла (см. п. 5.5 или 6.5).</t>
  </si>
  <si>
    <t>Русский язык
 (часть 1 и часть 2)</t>
  </si>
  <si>
    <t>7 класс (участие ОО, реализующих программы основного общего образования, обязательно)</t>
  </si>
  <si>
    <t>Заявка на участие во Всероссийских проверочных работах.
Весна 2020</t>
  </si>
  <si>
    <t>Данная форма предназначена для сбора заявок ОО, участвующих в ВПР весной 2020 г.
Ниже представлена пошаговая инструкция по заполнению формы, формированию и отправке отчета.</t>
  </si>
  <si>
    <t>Участие в ВПР в 4, 5, 6 и 7 классах является обязательным. В случае, если данные классы в ОО отсутствуют или в ОО в данный период планируются каникулы, необходнимо выбрать "нет" в графе "Участие", в графе "причина отказа от участия" необходимо выбрать из выпадающего списка причину: "данный класс отсутствует" или "каникулы в соответствии с годовым календарным учебным графиком (ГКУГ)"</t>
  </si>
  <si>
    <t>Строчкой выше дайте файлу имя otchet, добавив дату и т.д. по необходимости. Используйте только латинские буквы. 
Например: 20200220otchet179.</t>
  </si>
  <si>
    <t xml:space="preserve">30 марта-3 апреля, 6-10 апреля </t>
  </si>
  <si>
    <t>13-17 апреля, 20-24 апреля</t>
  </si>
  <si>
    <t>2-6 марта</t>
  </si>
  <si>
    <t>10-13 марта</t>
  </si>
  <si>
    <t>16-20 марта</t>
  </si>
  <si>
    <t>ВПР 2020</t>
  </si>
  <si>
    <t>После загрузки с сайта и сохранения файла с формой-отчётом  рекомендуется переименовать файл, добавив к названию номер или логин Вашей школы. Например: 2020form770179.xls</t>
  </si>
  <si>
    <t>Строчкой выше дайте файлу имя otchet, добавив дату и т.д. по необходимости. Используйте только латинские буквы. 
Например: 20200220otchet.</t>
  </si>
  <si>
    <t>F49</t>
  </si>
  <si>
    <t>F50</t>
  </si>
  <si>
    <t>F51</t>
  </si>
  <si>
    <t>F52</t>
  </si>
  <si>
    <t>F53</t>
  </si>
  <si>
    <t>F54</t>
  </si>
  <si>
    <t>F55</t>
  </si>
  <si>
    <t>F56</t>
  </si>
  <si>
    <t>31 марта, вт</t>
  </si>
  <si>
    <t>2 апреля, чт</t>
  </si>
  <si>
    <t>7 апреля, вт</t>
  </si>
  <si>
    <t>9 апреля, чт</t>
  </si>
  <si>
    <t>14 апреля, вт</t>
  </si>
  <si>
    <t>16 апреля, чт</t>
  </si>
  <si>
    <t>21 апреля, вт</t>
  </si>
  <si>
    <t>23 апреля, чт</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</si>
  <si>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16"/>
        <rFont val="Arial"/>
        <family val="2"/>
      </rPr>
      <t xml:space="preserve">helpfisoko@fioco.ru </t>
    </r>
  </si>
  <si>
    <t>количество необходимых дней</t>
  </si>
  <si>
    <t xml:space="preserve">Всероссийская проверочная работа по иностранному языку (английский, немецкий, французский) в 7 и 11 классах включает в себя письменную и устную части. Обе части работы выполняются в компьютерной форме в специально оборудованной для этого аудитории. Для выполнения работы на сайте будет размещено специальное ПО (программное обеспечение).  </t>
  </si>
  <si>
    <t>4.6.</t>
  </si>
  <si>
    <t>Для участия в ВПР по иностранным языкам в заявке следует указать, сколько дней необходимо для проведения проверочных работ в ОО. Количество дней ОО определяет самостоятельно в период, утвержденный графиком проведения ВПР. Для этого необходимо учесть количество обучающихся, которые будут принимать участие в работе, количество аудиторий, оборудованных станциями для записи ответов (рекомендуется использовать не более 4-х станций на одну аудиторию проведения, за исключением лингафонных кабинетов (+ одна резервная на каждую аудиторию проведения с 4-мя станциями)). 
На основании заявленного количества дней для ОО будет предоставлено соответствующее количество вариантов проверочных работ по иностранным языкам (2 варианта проверочных работ на каждый день проведения). При проведении проверочных работ в течение нескольких дней необходимо будет использовать новые варианты проверочных работ каждый день.</t>
  </si>
  <si>
    <t>sch023995</t>
  </si>
  <si>
    <t>в сельской местности</t>
  </si>
  <si>
    <t>не изучается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</si>
</sst>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1"/>
      <color indexed="8"/>
      <name val="Arial"/>
      <family val="2"/>
    </font>
    <font>
      <sz val="10"/>
      <name val="Arial"/>
      <family val="2"/>
    </font>
    <font>
      <b/>
      <sz val="14"/>
      <name val="Arial"/>
      <family val="2"/>
    </font>
    <font>
      <sz val="14"/>
      <name val="Arial"/>
      <family val="2"/>
    </font>
    <font>
      <sz val="11"/>
      <name val="Arial"/>
      <family val="2"/>
    </font>
    <font>
      <b/>
      <sz val="12"/>
      <color indexed="62"/>
      <name val="Arial"/>
      <family val="2"/>
    </font>
    <font>
      <sz val="12"/>
      <name val="Arial"/>
      <family val="2"/>
    </font>
    <font>
      <b/>
      <sz val="11"/>
      <name val="Arial"/>
      <family val="2"/>
    </font>
    <font>
      <b/>
      <sz val="11"/>
      <color indexed="60"/>
      <name val="Arial"/>
      <family val="2"/>
    </font>
    <font>
      <sz val="11"/>
      <color indexed="10"/>
      <name val="Arial"/>
      <family val="2"/>
    </font>
    <font>
      <b/>
      <sz val="14"/>
      <color indexed="62"/>
      <name val="Arial"/>
      <family val="2"/>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0"/>
      <name val="Arial Cyr"/>
      <family val="0"/>
    </font>
    <font>
      <sz val="11"/>
      <color indexed="52"/>
      <name val="Calibri"/>
      <family val="2"/>
    </font>
    <font>
      <sz val="11"/>
      <color indexed="10"/>
      <name val="Calibri"/>
      <family val="2"/>
    </font>
    <font>
      <sz val="11"/>
      <color indexed="17"/>
      <name val="Calibri"/>
      <family val="2"/>
    </font>
    <font>
      <b/>
      <sz val="14"/>
      <color indexed="10"/>
      <name val="Calibri"/>
      <family val="2"/>
    </font>
    <font>
      <sz val="8"/>
      <name val="Calibri"/>
      <family val="2"/>
    </font>
    <font>
      <b/>
      <sz val="12"/>
      <color indexed="8"/>
      <name val="Calibri"/>
      <family val="2"/>
    </font>
    <font>
      <b/>
      <sz val="16"/>
      <color indexed="39"/>
      <name val="Calibri"/>
      <family val="2"/>
    </font>
    <font>
      <b/>
      <sz val="14"/>
      <color indexed="30"/>
      <name val="Calibri"/>
      <family val="2"/>
    </font>
    <font>
      <b/>
      <sz val="12"/>
      <color indexed="8"/>
      <name val="Arial"/>
      <family val="2"/>
    </font>
    <font>
      <b/>
      <sz val="11"/>
      <color indexed="10"/>
      <name val="Arial"/>
      <family val="2"/>
    </font>
    <font>
      <b/>
      <sz val="12"/>
      <color indexed="10"/>
      <name val="Arial"/>
      <family val="2"/>
    </font>
    <font>
      <b/>
      <sz val="11"/>
      <color indexed="16"/>
      <name val="Arial"/>
      <family val="2"/>
    </font>
    <font>
      <b/>
      <sz val="11"/>
      <color indexed="8"/>
      <name val="Arial"/>
      <family val="2"/>
    </font>
    <font>
      <i/>
      <sz val="11"/>
      <color indexed="8"/>
      <name val="Arial"/>
      <family val="2"/>
    </font>
    <font>
      <b/>
      <sz val="14"/>
      <color indexed="8"/>
      <name val="Arial"/>
      <family val="2"/>
    </font>
    <font>
      <i/>
      <sz val="11"/>
      <color indexed="10"/>
      <name val="Arial"/>
      <family val="2"/>
    </font>
    <font>
      <sz val="12"/>
      <color indexed="8"/>
      <name val="Calibri"/>
      <family val="2"/>
    </font>
    <font>
      <sz val="11"/>
      <color indexed="12"/>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FF"/>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medium"/>
      <bottom/>
    </border>
    <border>
      <left/>
      <right style="medium"/>
      <top style="thin"/>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border>
    <border>
      <left style="thin"/>
      <right/>
      <top style="thin"/>
      <bottom style="medium"/>
    </border>
    <border>
      <left style="thin"/>
      <right style="thin"/>
      <top style="thin"/>
      <bottom style="medium"/>
    </border>
    <border>
      <left/>
      <right style="thin"/>
      <top style="thin"/>
      <bottom style="thin"/>
    </border>
    <border>
      <left/>
      <right style="thin"/>
      <top style="thin"/>
      <bottom style="medium"/>
    </border>
    <border>
      <left style="thin"/>
      <right style="thin"/>
      <top style="medium"/>
      <bottom style="medium"/>
    </border>
    <border>
      <left style="thin"/>
      <right/>
      <top style="thin"/>
      <bottom style="thin"/>
    </border>
    <border>
      <left style="thin"/>
      <right style="medium"/>
      <top style="thin"/>
      <bottom/>
    </border>
    <border>
      <left style="thin"/>
      <right style="medium"/>
      <top/>
      <bottom style="thin"/>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style="thin"/>
      <top style="medium"/>
      <bottom style="mediu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47"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47"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47"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47"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47"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47" fillId="34" borderId="0" applyNumberFormat="0" applyBorder="0" applyAlignment="0" applyProtection="0"/>
    <xf numFmtId="0" fontId="14" fillId="35" borderId="0" applyNumberFormat="0" applyBorder="0" applyAlignment="0" applyProtection="0"/>
    <xf numFmtId="0" fontId="47" fillId="36" borderId="0" applyNumberFormat="0" applyBorder="0" applyAlignment="0" applyProtection="0"/>
    <xf numFmtId="0" fontId="14" fillId="37" borderId="0" applyNumberFormat="0" applyBorder="0" applyAlignment="0" applyProtection="0"/>
    <xf numFmtId="0" fontId="47" fillId="38" borderId="0" applyNumberFormat="0" applyBorder="0" applyAlignment="0" applyProtection="0"/>
    <xf numFmtId="0" fontId="14" fillId="39" borderId="0" applyNumberFormat="0" applyBorder="0" applyAlignment="0" applyProtection="0"/>
    <xf numFmtId="0" fontId="47" fillId="40" borderId="0" applyNumberFormat="0" applyBorder="0" applyAlignment="0" applyProtection="0"/>
    <xf numFmtId="0" fontId="14" fillId="29" borderId="0" applyNumberFormat="0" applyBorder="0" applyAlignment="0" applyProtection="0"/>
    <xf numFmtId="0" fontId="47" fillId="41" borderId="0" applyNumberFormat="0" applyBorder="0" applyAlignment="0" applyProtection="0"/>
    <xf numFmtId="0" fontId="14" fillId="31" borderId="0" applyNumberFormat="0" applyBorder="0" applyAlignment="0" applyProtection="0"/>
    <xf numFmtId="0" fontId="47" fillId="42" borderId="0" applyNumberFormat="0" applyBorder="0" applyAlignment="0" applyProtection="0"/>
    <xf numFmtId="0" fontId="14" fillId="43" borderId="0" applyNumberFormat="0" applyBorder="0" applyAlignment="0" applyProtection="0"/>
    <xf numFmtId="0" fontId="48" fillId="44" borderId="1" applyNumberFormat="0" applyAlignment="0" applyProtection="0"/>
    <xf numFmtId="0" fontId="15" fillId="13" borderId="2" applyNumberFormat="0" applyAlignment="0" applyProtection="0"/>
    <xf numFmtId="0" fontId="49" fillId="45" borderId="3" applyNumberFormat="0" applyAlignment="0" applyProtection="0"/>
    <xf numFmtId="0" fontId="16" fillId="46" borderId="4" applyNumberFormat="0" applyAlignment="0" applyProtection="0"/>
    <xf numFmtId="0" fontId="50" fillId="45" borderId="1" applyNumberFormat="0" applyAlignment="0" applyProtection="0"/>
    <xf numFmtId="0" fontId="17" fillId="46" borderId="2"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5" applyNumberFormat="0" applyFill="0" applyAlignment="0" applyProtection="0"/>
    <xf numFmtId="0" fontId="18" fillId="0" borderId="6" applyNumberFormat="0" applyFill="0" applyAlignment="0" applyProtection="0"/>
    <xf numFmtId="0" fontId="52" fillId="0" borderId="7" applyNumberFormat="0" applyFill="0" applyAlignment="0" applyProtection="0"/>
    <xf numFmtId="0" fontId="19" fillId="0" borderId="8" applyNumberFormat="0" applyFill="0" applyAlignment="0" applyProtection="0"/>
    <xf numFmtId="0" fontId="53" fillId="0" borderId="9" applyNumberFormat="0" applyFill="0" applyAlignment="0" applyProtection="0"/>
    <xf numFmtId="0" fontId="20" fillId="0" borderId="10" applyNumberFormat="0" applyFill="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54" fillId="0" borderId="11" applyNumberFormat="0" applyFill="0" applyAlignment="0" applyProtection="0"/>
    <xf numFmtId="0" fontId="21" fillId="0" borderId="12" applyNumberFormat="0" applyFill="0" applyAlignment="0" applyProtection="0"/>
    <xf numFmtId="0" fontId="55" fillId="47" borderId="13" applyNumberFormat="0" applyAlignment="0" applyProtection="0"/>
    <xf numFmtId="0" fontId="22" fillId="48" borderId="14" applyNumberFormat="0" applyAlignment="0" applyProtection="0"/>
    <xf numFmtId="0" fontId="56" fillId="0" borderId="0" applyNumberFormat="0" applyFill="0" applyBorder="0" applyAlignment="0" applyProtection="0"/>
    <xf numFmtId="0" fontId="23" fillId="0" borderId="0" applyNumberFormat="0" applyFill="0" applyBorder="0" applyAlignment="0" applyProtection="0"/>
    <xf numFmtId="0" fontId="57" fillId="49" borderId="0" applyNumberFormat="0" applyBorder="0" applyAlignment="0" applyProtection="0"/>
    <xf numFmtId="0" fontId="24" fillId="50"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58" fillId="0" borderId="0">
      <alignment/>
      <protection/>
    </xf>
    <xf numFmtId="0" fontId="3" fillId="0" borderId="0">
      <alignment/>
      <protection/>
    </xf>
    <xf numFmtId="0" fontId="1" fillId="0" borderId="0">
      <alignment/>
      <protection/>
    </xf>
    <xf numFmtId="0" fontId="27" fillId="0" borderId="0">
      <alignment/>
      <protection/>
    </xf>
    <xf numFmtId="0" fontId="1" fillId="0" borderId="0">
      <alignment/>
      <protection/>
    </xf>
    <xf numFmtId="0" fontId="59" fillId="51" borderId="0" applyNumberFormat="0" applyBorder="0" applyAlignment="0" applyProtection="0"/>
    <xf numFmtId="0" fontId="25" fillId="5" borderId="0" applyNumberFormat="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0" fillId="52" borderId="15" applyNumberFormat="0" applyFont="0" applyAlignment="0" applyProtection="0"/>
    <xf numFmtId="0" fontId="27" fillId="53" borderId="16" applyNumberFormat="0" applyFont="0" applyAlignment="0" applyProtection="0"/>
    <xf numFmtId="9" fontId="0" fillId="0" borderId="0" applyFont="0" applyFill="0" applyBorder="0" applyAlignment="0" applyProtection="0"/>
    <xf numFmtId="0" fontId="61" fillId="0" borderId="17" applyNumberFormat="0" applyFill="0" applyAlignment="0" applyProtection="0"/>
    <xf numFmtId="0" fontId="28" fillId="0" borderId="18" applyNumberFormat="0" applyFill="0" applyAlignment="0" applyProtection="0"/>
    <xf numFmtId="0" fontId="62"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54" borderId="0" applyNumberFormat="0" applyBorder="0" applyAlignment="0" applyProtection="0"/>
    <xf numFmtId="0" fontId="30" fillId="7" borderId="0" applyNumberFormat="0" applyBorder="0" applyAlignment="0" applyProtection="0"/>
  </cellStyleXfs>
  <cellXfs count="144">
    <xf numFmtId="0" fontId="0" fillId="0" borderId="0" xfId="0" applyFont="1" applyAlignment="1">
      <alignment/>
    </xf>
    <xf numFmtId="0" fontId="2" fillId="0" borderId="0" xfId="0" applyFont="1" applyAlignment="1">
      <alignment/>
    </xf>
    <xf numFmtId="0" fontId="0" fillId="0" borderId="0" xfId="0" applyAlignment="1" applyProtection="1">
      <alignment/>
      <protection hidden="1"/>
    </xf>
    <xf numFmtId="0" fontId="0" fillId="0" borderId="0" xfId="0" applyAlignment="1">
      <alignment vertical="center"/>
    </xf>
    <xf numFmtId="0" fontId="5" fillId="0" borderId="0" xfId="110" applyFont="1">
      <alignment/>
      <protection/>
    </xf>
    <xf numFmtId="0" fontId="7" fillId="0" borderId="0" xfId="110" applyFont="1" applyAlignment="1">
      <alignment horizontal="left"/>
      <protection/>
    </xf>
    <xf numFmtId="0" fontId="8" fillId="0" borderId="0" xfId="110" applyFont="1" applyAlignment="1">
      <alignment horizontal="left"/>
      <protection/>
    </xf>
    <xf numFmtId="0" fontId="6" fillId="0" borderId="0" xfId="110" applyFont="1" applyAlignment="1">
      <alignment horizontal="right" vertical="top" wrapText="1"/>
      <protection/>
    </xf>
    <xf numFmtId="0" fontId="6" fillId="0" borderId="0" xfId="110" applyFont="1" applyAlignment="1">
      <alignment vertical="top" wrapText="1"/>
      <protection/>
    </xf>
    <xf numFmtId="0" fontId="5" fillId="0" borderId="0" xfId="110" applyFont="1" applyProtection="1">
      <alignment/>
      <protection hidden="1"/>
    </xf>
    <xf numFmtId="0" fontId="2" fillId="0" borderId="19" xfId="110" applyFont="1" applyBorder="1" applyAlignment="1">
      <alignment horizontal="left" vertical="top" wrapText="1"/>
      <protection/>
    </xf>
    <xf numFmtId="0" fontId="3" fillId="0" borderId="0" xfId="110" applyFont="1" applyAlignment="1">
      <alignment horizontal="center" wrapText="1"/>
      <protection/>
    </xf>
    <xf numFmtId="0" fontId="0" fillId="0" borderId="0" xfId="0" applyAlignment="1">
      <alignment wrapText="1"/>
    </xf>
    <xf numFmtId="0" fontId="6" fillId="0" borderId="20" xfId="110" applyFont="1" applyBorder="1" applyAlignment="1">
      <alignment horizontal="left" vertical="top" wrapText="1" indent="3"/>
      <protection/>
    </xf>
    <xf numFmtId="0" fontId="8" fillId="0" borderId="0" xfId="110" applyFont="1" applyAlignment="1">
      <alignment horizontal="left" wrapText="1"/>
      <protection/>
    </xf>
    <xf numFmtId="0" fontId="6" fillId="0" borderId="21" xfId="110" applyFont="1" applyBorder="1" applyAlignment="1">
      <alignment horizontal="left" vertical="top" wrapText="1" indent="3"/>
      <protection/>
    </xf>
    <xf numFmtId="0" fontId="6" fillId="0" borderId="0" xfId="0" applyFont="1" applyAlignment="1">
      <alignment wrapText="1"/>
    </xf>
    <xf numFmtId="0" fontId="6" fillId="0" borderId="0" xfId="110" applyFont="1" applyAlignment="1">
      <alignment wrapText="1"/>
      <protection/>
    </xf>
    <xf numFmtId="16" fontId="6" fillId="0" borderId="0" xfId="110" applyNumberFormat="1" applyFont="1" applyAlignment="1">
      <alignment horizontal="right" vertical="top"/>
      <protection/>
    </xf>
    <xf numFmtId="0" fontId="5" fillId="55" borderId="22" xfId="110" applyFont="1" applyFill="1" applyBorder="1">
      <alignment/>
      <protection/>
    </xf>
    <xf numFmtId="0" fontId="0" fillId="7" borderId="22" xfId="0" applyFill="1" applyBorder="1" applyAlignment="1">
      <alignment/>
    </xf>
    <xf numFmtId="0" fontId="6" fillId="0" borderId="0" xfId="110" applyFont="1" applyAlignment="1" applyProtection="1">
      <alignment vertical="top" wrapText="1"/>
      <protection/>
    </xf>
    <xf numFmtId="0" fontId="6" fillId="0" borderId="0" xfId="110" applyFont="1" applyAlignment="1">
      <alignment horizontal="left" vertical="top" wrapText="1"/>
      <protection/>
    </xf>
    <xf numFmtId="16" fontId="12" fillId="0" borderId="0" xfId="110" applyNumberFormat="1" applyFont="1" applyAlignment="1">
      <alignment horizontal="left" vertical="top"/>
      <protection/>
    </xf>
    <xf numFmtId="0" fontId="5" fillId="0" borderId="0" xfId="110" applyFont="1" applyAlignment="1">
      <alignment wrapText="1"/>
      <protection/>
    </xf>
    <xf numFmtId="49" fontId="6" fillId="0" borderId="0" xfId="110" applyNumberFormat="1" applyFont="1" applyAlignment="1" applyProtection="1">
      <alignment horizontal="right" vertical="top"/>
      <protection/>
    </xf>
    <xf numFmtId="0" fontId="9" fillId="0" borderId="0" xfId="110" applyFont="1" applyAlignment="1">
      <alignment wrapText="1"/>
      <protection/>
    </xf>
    <xf numFmtId="0" fontId="5" fillId="0" borderId="0" xfId="110" applyFont="1" applyAlignment="1">
      <alignment vertical="top"/>
      <protection/>
    </xf>
    <xf numFmtId="0" fontId="5" fillId="0" borderId="0" xfId="110" applyFont="1" applyAlignment="1">
      <alignment horizontal="right" vertical="top"/>
      <protection/>
    </xf>
    <xf numFmtId="0" fontId="6" fillId="0" borderId="0" xfId="110" applyFont="1" applyAlignment="1">
      <alignment horizontal="left" wrapText="1" indent="2"/>
      <protection/>
    </xf>
    <xf numFmtId="0" fontId="10" fillId="0" borderId="0" xfId="110" applyFont="1" applyAlignment="1">
      <alignment wrapText="1"/>
      <protection/>
    </xf>
    <xf numFmtId="0" fontId="31" fillId="0" borderId="0" xfId="0" applyFont="1" applyAlignment="1">
      <alignment/>
    </xf>
    <xf numFmtId="22" fontId="0" fillId="0" borderId="0" xfId="0" applyNumberFormat="1" applyAlignment="1">
      <alignment/>
    </xf>
    <xf numFmtId="49" fontId="0" fillId="0" borderId="0" xfId="0" applyNumberFormat="1" applyAlignment="1">
      <alignment/>
    </xf>
    <xf numFmtId="0" fontId="0" fillId="0" borderId="0" xfId="0" applyNumberFormat="1" applyAlignment="1">
      <alignment/>
    </xf>
    <xf numFmtId="0" fontId="6" fillId="0" borderId="0" xfId="110" applyFont="1" applyAlignment="1">
      <alignment horizontal="left" vertical="center" wrapText="1"/>
      <protection/>
    </xf>
    <xf numFmtId="16" fontId="6" fillId="0" borderId="0" xfId="110" applyNumberFormat="1" applyFont="1" applyAlignment="1" applyProtection="1">
      <alignment horizontal="right" vertical="top"/>
      <protection hidden="1"/>
    </xf>
    <xf numFmtId="0" fontId="9" fillId="0" borderId="0" xfId="110" applyFont="1" applyAlignment="1" applyProtection="1">
      <alignment vertical="top" wrapText="1"/>
      <protection hidden="1"/>
    </xf>
    <xf numFmtId="0" fontId="6" fillId="0" borderId="0" xfId="110" applyFont="1" applyAlignment="1" applyProtection="1">
      <alignment vertical="top" wrapText="1"/>
      <protection hidden="1"/>
    </xf>
    <xf numFmtId="49" fontId="6" fillId="0" borderId="0" xfId="110" applyNumberFormat="1" applyFont="1" applyAlignment="1" applyProtection="1">
      <alignment horizontal="left" vertical="top" wrapText="1"/>
      <protection hidden="1"/>
    </xf>
    <xf numFmtId="0" fontId="6" fillId="0" borderId="0" xfId="112" applyFont="1" applyAlignment="1" applyProtection="1">
      <alignment wrapText="1"/>
      <protection hidden="1"/>
    </xf>
    <xf numFmtId="49" fontId="6" fillId="0" borderId="0" xfId="110" applyNumberFormat="1" applyFont="1" applyAlignment="1" applyProtection="1">
      <alignment horizontal="right" vertical="top"/>
      <protection hidden="1"/>
    </xf>
    <xf numFmtId="0" fontId="6" fillId="0" borderId="0" xfId="110" applyFont="1" applyAlignment="1" applyProtection="1">
      <alignment horizontal="left" vertical="top" wrapText="1"/>
      <protection hidden="1"/>
    </xf>
    <xf numFmtId="0" fontId="27" fillId="0" borderId="0" xfId="112" applyAlignment="1" applyProtection="1">
      <alignment vertical="top"/>
      <protection hidden="1"/>
    </xf>
    <xf numFmtId="0" fontId="27" fillId="0" borderId="0" xfId="112" applyAlignment="1" applyProtection="1">
      <alignment/>
      <protection hidden="1"/>
    </xf>
    <xf numFmtId="49" fontId="6" fillId="0" borderId="0" xfId="110" applyNumberFormat="1" applyFont="1" applyAlignment="1" applyProtection="1">
      <alignment horizontal="left" wrapText="1"/>
      <protection hidden="1"/>
    </xf>
    <xf numFmtId="0" fontId="7" fillId="0" borderId="0" xfId="110" applyFont="1" applyAlignment="1" applyProtection="1">
      <alignment horizontal="left" vertical="top"/>
      <protection hidden="1"/>
    </xf>
    <xf numFmtId="0" fontId="1" fillId="0" borderId="0" xfId="113">
      <alignment/>
      <protection/>
    </xf>
    <xf numFmtId="0" fontId="1" fillId="0" borderId="0" xfId="113" applyAlignment="1">
      <alignment wrapText="1"/>
      <protection/>
    </xf>
    <xf numFmtId="0" fontId="6" fillId="0" borderId="0" xfId="110" applyNumberFormat="1" applyFont="1" applyAlignment="1">
      <alignment wrapText="1"/>
      <protection/>
    </xf>
    <xf numFmtId="0" fontId="6" fillId="0" borderId="0" xfId="110" applyFont="1" applyAlignment="1">
      <alignment vertical="center" wrapText="1"/>
      <protection/>
    </xf>
    <xf numFmtId="0" fontId="27" fillId="0" borderId="0" xfId="112" applyAlignment="1" applyProtection="1">
      <alignment vertical="center"/>
      <protection hidden="1"/>
    </xf>
    <xf numFmtId="0" fontId="4" fillId="0" borderId="0" xfId="110" applyFont="1" applyAlignment="1" applyProtection="1">
      <alignment horizontal="left" vertical="center"/>
      <protection hidden="1"/>
    </xf>
    <xf numFmtId="0" fontId="11" fillId="0" borderId="0" xfId="110" applyFont="1" applyAlignment="1" applyProtection="1">
      <alignment horizontal="left" vertical="top" wrapText="1"/>
      <protection hidden="1"/>
    </xf>
    <xf numFmtId="0" fontId="34" fillId="0" borderId="0" xfId="111" applyFont="1" applyAlignment="1" applyProtection="1">
      <alignment horizontal="center" vertical="center" wrapText="1"/>
      <protection hidden="1"/>
    </xf>
    <xf numFmtId="0" fontId="34" fillId="0" borderId="0" xfId="111" applyFont="1" applyAlignment="1" applyProtection="1">
      <alignment vertical="center" wrapText="1"/>
      <protection hidden="1"/>
    </xf>
    <xf numFmtId="0" fontId="2" fillId="0" borderId="0" xfId="0" applyFont="1" applyAlignment="1">
      <alignment/>
    </xf>
    <xf numFmtId="0" fontId="2" fillId="0" borderId="0" xfId="0" applyFont="1" applyBorder="1" applyAlignment="1">
      <alignment/>
    </xf>
    <xf numFmtId="0" fontId="35" fillId="0" borderId="0" xfId="0" applyFont="1" applyAlignment="1">
      <alignment/>
    </xf>
    <xf numFmtId="0" fontId="36" fillId="0" borderId="0" xfId="0" applyFont="1" applyFill="1" applyBorder="1" applyAlignment="1">
      <alignment/>
    </xf>
    <xf numFmtId="0" fontId="2" fillId="0" borderId="0" xfId="0" applyFont="1" applyBorder="1" applyAlignment="1" applyProtection="1">
      <alignment/>
      <protection locked="0"/>
    </xf>
    <xf numFmtId="0" fontId="2" fillId="0" borderId="0" xfId="0" applyFont="1" applyAlignment="1">
      <alignment horizontal="center" vertical="center"/>
    </xf>
    <xf numFmtId="0" fontId="2" fillId="0" borderId="0" xfId="0" applyFont="1" applyBorder="1" applyAlignment="1">
      <alignment/>
    </xf>
    <xf numFmtId="0" fontId="38" fillId="0" borderId="0" xfId="0" applyFont="1" applyBorder="1" applyAlignment="1">
      <alignment horizontal="left" vertical="center"/>
    </xf>
    <xf numFmtId="0" fontId="2" fillId="0" borderId="0" xfId="0" applyFont="1" applyAlignment="1">
      <alignment/>
    </xf>
    <xf numFmtId="0" fontId="40" fillId="0" borderId="23" xfId="0" applyFont="1" applyBorder="1" applyAlignment="1">
      <alignment horizontal="center" vertical="center"/>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1" fillId="0" borderId="28" xfId="0" applyFont="1" applyBorder="1" applyAlignment="1" applyProtection="1">
      <alignment horizontal="center" vertical="center"/>
      <protection locked="0"/>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2" fillId="0" borderId="30" xfId="0" applyFont="1" applyBorder="1" applyAlignment="1">
      <alignment horizontal="center" wrapText="1"/>
    </xf>
    <xf numFmtId="0" fontId="2" fillId="0" borderId="23" xfId="0" applyFont="1" applyBorder="1" applyAlignment="1" applyProtection="1">
      <alignment horizontal="center" wrapText="1"/>
      <protection locked="0"/>
    </xf>
    <xf numFmtId="0" fontId="35" fillId="0" borderId="0" xfId="0" applyFont="1" applyAlignment="1">
      <alignment horizontal="center"/>
    </xf>
    <xf numFmtId="0" fontId="34" fillId="0" borderId="0" xfId="111" applyFont="1" applyAlignment="1" applyProtection="1">
      <alignment horizontal="center" vertical="center" wrapText="1"/>
      <protection hidden="1"/>
    </xf>
    <xf numFmtId="0" fontId="42" fillId="0" borderId="0" xfId="0" applyFont="1" applyBorder="1" applyAlignment="1">
      <alignment horizontal="center"/>
    </xf>
    <xf numFmtId="0" fontId="40" fillId="0" borderId="0" xfId="0" applyFont="1" applyBorder="1" applyAlignment="1">
      <alignment horizontal="center" vertical="center"/>
    </xf>
    <xf numFmtId="0" fontId="2" fillId="0" borderId="0" xfId="0" applyFont="1" applyBorder="1" applyAlignment="1" applyProtection="1">
      <alignment horizontal="center" wrapText="1"/>
      <protection locked="0"/>
    </xf>
    <xf numFmtId="0" fontId="2" fillId="0" borderId="37" xfId="0" applyFont="1" applyBorder="1" applyAlignment="1">
      <alignment horizontal="center" wrapText="1"/>
    </xf>
    <xf numFmtId="0" fontId="2" fillId="0" borderId="21" xfId="0" applyFont="1" applyBorder="1" applyAlignment="1" applyProtection="1">
      <alignment horizontal="center" wrapText="1"/>
      <protection locked="0"/>
    </xf>
    <xf numFmtId="0" fontId="40" fillId="0" borderId="23" xfId="0" applyFont="1" applyBorder="1" applyAlignment="1">
      <alignment horizontal="center" wrapText="1"/>
    </xf>
    <xf numFmtId="0" fontId="34" fillId="0" borderId="0" xfId="111" applyFont="1" applyAlignment="1" applyProtection="1">
      <alignment horizontal="center" vertical="center" wrapText="1"/>
      <protection hidden="1"/>
    </xf>
    <xf numFmtId="0" fontId="35" fillId="0" borderId="0" xfId="0" applyFont="1" applyAlignment="1">
      <alignment wrapText="1"/>
    </xf>
    <xf numFmtId="0" fontId="2" fillId="0" borderId="0" xfId="0" applyFont="1" applyBorder="1" applyAlignment="1">
      <alignment wrapText="1"/>
    </xf>
    <xf numFmtId="0" fontId="36" fillId="0" borderId="0" xfId="0" applyFont="1" applyFill="1" applyBorder="1" applyAlignment="1">
      <alignment wrapText="1"/>
    </xf>
    <xf numFmtId="0" fontId="2" fillId="0" borderId="0" xfId="0" applyFont="1" applyAlignment="1">
      <alignment wrapText="1"/>
    </xf>
    <xf numFmtId="0" fontId="37" fillId="0" borderId="0" xfId="0" applyFont="1" applyBorder="1" applyAlignment="1">
      <alignment vertical="center" wrapText="1"/>
    </xf>
    <xf numFmtId="0" fontId="11" fillId="0" borderId="0" xfId="0" applyFont="1" applyBorder="1" applyAlignment="1">
      <alignment wrapText="1"/>
    </xf>
    <xf numFmtId="0" fontId="43" fillId="0" borderId="0" xfId="0" applyFont="1" applyBorder="1" applyAlignment="1">
      <alignment wrapText="1"/>
    </xf>
    <xf numFmtId="0" fontId="34" fillId="0" borderId="0" xfId="111" applyFont="1" applyAlignment="1" applyProtection="1">
      <alignment horizontal="center" vertical="center" wrapText="1"/>
      <protection hidden="1"/>
    </xf>
    <xf numFmtId="0" fontId="2" fillId="0" borderId="38" xfId="0" applyFont="1" applyBorder="1" applyAlignment="1" applyProtection="1">
      <alignment horizontal="center" shrinkToFit="1"/>
      <protection hidden="1" locked="0"/>
    </xf>
    <xf numFmtId="0" fontId="2" fillId="0" borderId="39" xfId="0" applyFont="1" applyBorder="1" applyAlignment="1" applyProtection="1">
      <alignment horizontal="center" shrinkToFit="1"/>
      <protection hidden="1" locked="0"/>
    </xf>
    <xf numFmtId="0" fontId="2" fillId="0" borderId="23" xfId="0" applyFont="1" applyBorder="1" applyAlignment="1" applyProtection="1">
      <alignment horizontal="center" shrinkToFit="1"/>
      <protection locked="0"/>
    </xf>
    <xf numFmtId="0" fontId="2" fillId="0" borderId="40" xfId="0" applyFont="1" applyBorder="1" applyAlignment="1" applyProtection="1">
      <alignment horizontal="center" shrinkToFit="1"/>
      <protection hidden="1" locked="0"/>
    </xf>
    <xf numFmtId="0" fontId="2" fillId="0" borderId="25" xfId="0" applyFont="1" applyBorder="1" applyAlignment="1" applyProtection="1">
      <alignment horizontal="center" shrinkToFit="1"/>
      <protection hidden="1" locked="0"/>
    </xf>
    <xf numFmtId="0" fontId="2" fillId="0" borderId="41" xfId="0" applyFont="1" applyBorder="1" applyAlignment="1" applyProtection="1">
      <alignment horizontal="center" shrinkToFit="1"/>
      <protection hidden="1" locked="0"/>
    </xf>
    <xf numFmtId="0" fontId="3" fillId="53" borderId="38" xfId="112" applyFont="1" applyFill="1" applyBorder="1" applyAlignment="1" applyProtection="1">
      <alignment horizontal="center" vertical="center" wrapText="1"/>
      <protection hidden="1"/>
    </xf>
    <xf numFmtId="0" fontId="3" fillId="53" borderId="35" xfId="112" applyFont="1" applyFill="1" applyBorder="1" applyAlignment="1" applyProtection="1">
      <alignment horizontal="center" vertical="center" wrapText="1"/>
      <protection hidden="1"/>
    </xf>
    <xf numFmtId="0" fontId="7" fillId="0" borderId="42" xfId="112" applyFont="1" applyBorder="1" applyAlignment="1" applyProtection="1">
      <alignment horizontal="center" vertical="center" wrapText="1"/>
      <protection hidden="1"/>
    </xf>
    <xf numFmtId="0" fontId="0" fillId="0" borderId="3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6" fillId="0" borderId="0" xfId="110" applyFont="1" applyAlignment="1">
      <alignment horizontal="left" wrapText="1"/>
      <protection/>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2" fillId="0" borderId="46" xfId="0" applyFont="1" applyBorder="1" applyAlignment="1">
      <alignment horizontal="center"/>
    </xf>
    <xf numFmtId="0" fontId="42" fillId="0" borderId="47" xfId="0" applyFont="1" applyBorder="1" applyAlignment="1">
      <alignment horizontal="center"/>
    </xf>
    <xf numFmtId="0" fontId="42" fillId="0" borderId="48" xfId="0" applyFont="1" applyBorder="1" applyAlignment="1">
      <alignment horizont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5" fillId="0" borderId="0" xfId="0" applyFont="1" applyAlignment="1">
      <alignment horizontal="center"/>
    </xf>
    <xf numFmtId="0" fontId="34" fillId="0" borderId="0" xfId="111" applyFont="1" applyAlignment="1" applyProtection="1">
      <alignment horizontal="center" vertical="center" wrapText="1"/>
      <protection hidden="1"/>
    </xf>
    <xf numFmtId="0" fontId="33" fillId="0" borderId="46" xfId="0" applyFont="1" applyFill="1" applyBorder="1" applyAlignment="1">
      <alignment horizontal="center"/>
    </xf>
    <xf numFmtId="0" fontId="33" fillId="0" borderId="47" xfId="0" applyFont="1" applyFill="1" applyBorder="1" applyAlignment="1">
      <alignment horizontal="center"/>
    </xf>
    <xf numFmtId="0" fontId="33" fillId="0" borderId="48" xfId="0" applyFont="1" applyFill="1" applyBorder="1" applyAlignment="1">
      <alignment horizontal="center"/>
    </xf>
    <xf numFmtId="0" fontId="64" fillId="0" borderId="0" xfId="0" applyFont="1" applyBorder="1" applyAlignment="1">
      <alignment horizontal="center" vertical="center"/>
    </xf>
    <xf numFmtId="0" fontId="2" fillId="0" borderId="33" xfId="0" applyFont="1" applyBorder="1" applyAlignment="1">
      <alignment horizontal="center" wrapText="1"/>
    </xf>
    <xf numFmtId="0" fontId="2" fillId="0" borderId="36" xfId="0" applyFont="1" applyBorder="1" applyAlignment="1">
      <alignment horizontal="center" wrapText="1"/>
    </xf>
    <xf numFmtId="0" fontId="40" fillId="0" borderId="51"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53" xfId="0" applyFont="1" applyBorder="1" applyAlignment="1">
      <alignment horizontal="center" vertical="center" wrapText="1"/>
    </xf>
    <xf numFmtId="0" fontId="2" fillId="0" borderId="54" xfId="0" applyFont="1" applyBorder="1" applyAlignment="1">
      <alignment horizontal="center" wrapText="1"/>
    </xf>
    <xf numFmtId="0" fontId="2" fillId="0" borderId="45" xfId="0" applyFont="1" applyBorder="1" applyAlignment="1">
      <alignment horizontal="center" wrapText="1"/>
    </xf>
    <xf numFmtId="0" fontId="2" fillId="0" borderId="38" xfId="0" applyFont="1" applyBorder="1" applyAlignment="1">
      <alignment horizontal="center" wrapText="1"/>
    </xf>
    <xf numFmtId="0" fontId="2" fillId="0" borderId="35" xfId="0" applyFont="1" applyBorder="1" applyAlignment="1">
      <alignment horizontal="center" wrapText="1"/>
    </xf>
    <xf numFmtId="0" fontId="1" fillId="0" borderId="46" xfId="0" applyFont="1" applyBorder="1" applyAlignment="1">
      <alignment horizontal="right"/>
    </xf>
    <xf numFmtId="0" fontId="1" fillId="0" borderId="47" xfId="0" applyFont="1" applyBorder="1" applyAlignment="1">
      <alignment horizontal="right"/>
    </xf>
    <xf numFmtId="0" fontId="1" fillId="0" borderId="55" xfId="0" applyFont="1" applyBorder="1" applyAlignment="1">
      <alignment horizontal="right"/>
    </xf>
  </cellXfs>
  <cellStyles count="115">
    <cellStyle name="Normal" xfId="0"/>
    <cellStyle name="20% - Акцент1" xfId="15"/>
    <cellStyle name="20% — акцент1" xfId="16"/>
    <cellStyle name="20% - Акцент1 2" xfId="17"/>
    <cellStyle name="20% - Акцент2" xfId="18"/>
    <cellStyle name="20% — акцент2" xfId="19"/>
    <cellStyle name="20% - Акцент2 2" xfId="20"/>
    <cellStyle name="20% - Акцент3" xfId="21"/>
    <cellStyle name="20% — акцент3" xfId="22"/>
    <cellStyle name="20% - Акцент3 2" xfId="23"/>
    <cellStyle name="20% - Акцент4" xfId="24"/>
    <cellStyle name="20% — акцент4" xfId="25"/>
    <cellStyle name="20% - Акцент4 2" xfId="26"/>
    <cellStyle name="20% - Акцент5" xfId="27"/>
    <cellStyle name="20% — акцент5" xfId="28"/>
    <cellStyle name="20% - Акцент5 2" xfId="29"/>
    <cellStyle name="20% - Акцент6" xfId="30"/>
    <cellStyle name="20% — акцент6" xfId="31"/>
    <cellStyle name="20% - Акцент6 2" xfId="32"/>
    <cellStyle name="40% - Акцент1" xfId="33"/>
    <cellStyle name="40% — акцент1" xfId="34"/>
    <cellStyle name="40% - Акцент1 2" xfId="35"/>
    <cellStyle name="40% - Акцент2" xfId="36"/>
    <cellStyle name="40% — акцент2" xfId="37"/>
    <cellStyle name="40% - Акцент2 2" xfId="38"/>
    <cellStyle name="40% - Акцент3" xfId="39"/>
    <cellStyle name="40% — акцент3" xfId="40"/>
    <cellStyle name="40% - Акцент3 2" xfId="41"/>
    <cellStyle name="40% - Акцент4" xfId="42"/>
    <cellStyle name="40% — акцент4" xfId="43"/>
    <cellStyle name="40% - Акцент4 2" xfId="44"/>
    <cellStyle name="40% - Акцент5" xfId="45"/>
    <cellStyle name="40% — акцент5" xfId="46"/>
    <cellStyle name="40% - Акцент5 2" xfId="47"/>
    <cellStyle name="40% - Акцент6" xfId="48"/>
    <cellStyle name="40% — акцент6" xfId="49"/>
    <cellStyle name="40% - Акцент6 2" xfId="50"/>
    <cellStyle name="60% - Акцент1" xfId="51"/>
    <cellStyle name="60% — акцент1" xfId="52"/>
    <cellStyle name="60% - Акцент1 2" xfId="53"/>
    <cellStyle name="60% - Акцент2" xfId="54"/>
    <cellStyle name="60% — акцент2" xfId="55"/>
    <cellStyle name="60% - Акцент2 2" xfId="56"/>
    <cellStyle name="60% - Акцент3" xfId="57"/>
    <cellStyle name="60% — акцент3" xfId="58"/>
    <cellStyle name="60% - Акцент3 2" xfId="59"/>
    <cellStyle name="60% - Акцент4" xfId="60"/>
    <cellStyle name="60% — акцент4" xfId="61"/>
    <cellStyle name="60% - Акцент4 2" xfId="62"/>
    <cellStyle name="60% - Акцент5" xfId="63"/>
    <cellStyle name="60% — акцент5" xfId="64"/>
    <cellStyle name="60% - Акцент5 2" xfId="65"/>
    <cellStyle name="60% - Акцент6" xfId="66"/>
    <cellStyle name="60% — акцент6" xfId="67"/>
    <cellStyle name="60% - Акцент6 2" xfId="68"/>
    <cellStyle name="Акцент1" xfId="69"/>
    <cellStyle name="Акцент1 2" xfId="70"/>
    <cellStyle name="Акцент2" xfId="71"/>
    <cellStyle name="Акцент2 2" xfId="72"/>
    <cellStyle name="Акцент3" xfId="73"/>
    <cellStyle name="Акцент3 2" xfId="74"/>
    <cellStyle name="Акцент4" xfId="75"/>
    <cellStyle name="Акцент4 2" xfId="76"/>
    <cellStyle name="Акцент5" xfId="77"/>
    <cellStyle name="Акцент5 2" xfId="78"/>
    <cellStyle name="Акцент6" xfId="79"/>
    <cellStyle name="Акцент6 2" xfId="80"/>
    <cellStyle name="Ввод " xfId="81"/>
    <cellStyle name="Ввод  2" xfId="82"/>
    <cellStyle name="Вывод" xfId="83"/>
    <cellStyle name="Вывод 2" xfId="84"/>
    <cellStyle name="Вычисление" xfId="85"/>
    <cellStyle name="Вычисление 2" xfId="86"/>
    <cellStyle name="Гиперссылка_анкета для OO 5 с буквами" xfId="87"/>
    <cellStyle name="Currency" xfId="88"/>
    <cellStyle name="Currency [0]" xfId="89"/>
    <cellStyle name="Заголовок 1" xfId="90"/>
    <cellStyle name="Заголовок 1 2" xfId="91"/>
    <cellStyle name="Заголовок 2" xfId="92"/>
    <cellStyle name="Заголовок 2 2" xfId="93"/>
    <cellStyle name="Заголовок 3" xfId="94"/>
    <cellStyle name="Заголовок 3 2" xfId="95"/>
    <cellStyle name="Заголовок 4" xfId="96"/>
    <cellStyle name="Заголовок 4 2" xfId="97"/>
    <cellStyle name="Итог" xfId="98"/>
    <cellStyle name="Итог 2" xfId="99"/>
    <cellStyle name="Контрольная ячейка" xfId="100"/>
    <cellStyle name="Контрольная ячейка 2" xfId="101"/>
    <cellStyle name="Название" xfId="102"/>
    <cellStyle name="Название 2" xfId="103"/>
    <cellStyle name="Нейтральный" xfId="104"/>
    <cellStyle name="Нейтральный 2" xfId="105"/>
    <cellStyle name="Обычный 2" xfId="106"/>
    <cellStyle name="Обычный 2 2" xfId="107"/>
    <cellStyle name="Обычный 2_Лист1" xfId="108"/>
    <cellStyle name="Обычный 3" xfId="109"/>
    <cellStyle name="Обычный_dr5m_form22EX03" xfId="110"/>
    <cellStyle name="Обычный_zayavka_2_etap_mpv10_2016" xfId="111"/>
    <cellStyle name="Обычный_Инструкция" xfId="112"/>
    <cellStyle name="Обычный_Лист1"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Текст предупреждения" xfId="123"/>
    <cellStyle name="Текст предупреждения 2" xfId="124"/>
    <cellStyle name="Comma" xfId="125"/>
    <cellStyle name="Comma [0]" xfId="126"/>
    <cellStyle name="Хороший" xfId="127"/>
    <cellStyle name="Хороший 2" xfId="128"/>
  </cellStyles>
  <dxfs count="33">
    <dxf>
      <font>
        <color indexed="57"/>
      </font>
    </dxf>
    <dxf>
      <font>
        <color rgb="FFFF0000"/>
      </font>
    </dxf>
    <dxf>
      <font>
        <color rgb="FFFF0000"/>
      </font>
    </dxf>
    <dxf>
      <font>
        <color rgb="FFFF0000"/>
      </font>
    </dxf>
    <dxf>
      <fill>
        <patternFill>
          <bgColor rgb="FFCCFFFF"/>
        </patternFill>
      </fill>
    </dxf>
    <dxf>
      <fill>
        <patternFill>
          <bgColor rgb="FFCCFFFF"/>
        </patternFill>
      </fill>
    </dxf>
    <dxf>
      <fill>
        <patternFill>
          <bgColor rgb="FFCCFFFF"/>
        </patternFill>
      </fill>
    </dxf>
    <dxf>
      <font>
        <color auto="1"/>
      </font>
      <fill>
        <patternFill>
          <bgColor rgb="FFCCFFFF"/>
        </patternFill>
      </fill>
    </dxf>
    <dxf>
      <fill>
        <patternFill>
          <bgColor rgb="FFCCFFFF"/>
        </patternFill>
      </fill>
    </dxf>
    <dxf>
      <font>
        <color rgb="FFFF0000"/>
      </font>
    </dxf>
    <dxf>
      <fill>
        <patternFill>
          <bgColor rgb="FFCCFFFF"/>
        </patternFill>
      </fill>
    </dxf>
    <dxf>
      <font>
        <color rgb="FFFF0000"/>
      </font>
    </dxf>
    <dxf>
      <font>
        <color auto="1"/>
      </font>
      <fill>
        <patternFill>
          <bgColor rgb="FFCCFFFF"/>
        </patternFill>
      </fill>
    </dxf>
    <dxf>
      <font>
        <color rgb="FFFF0000"/>
      </font>
    </dxf>
    <dxf>
      <fill>
        <patternFill>
          <bgColor rgb="FFCCFFFF"/>
        </patternFill>
      </fill>
    </dxf>
    <dxf>
      <fill>
        <patternFill>
          <bgColor rgb="FFCCFFFF"/>
        </patternFill>
      </fill>
    </dxf>
    <dxf>
      <fill>
        <patternFill>
          <bgColor rgb="FFCCFFFF"/>
        </patternFill>
      </fill>
    </dxf>
    <dxf>
      <fill>
        <patternFill>
          <bgColor indexed="27"/>
        </patternFill>
      </fill>
    </dxf>
    <dxf>
      <fill>
        <patternFill>
          <bgColor rgb="FFCCFFFF"/>
        </patternFill>
      </fill>
    </dxf>
    <dxf>
      <fill>
        <patternFill>
          <bgColor rgb="FFCCFFFF"/>
        </patternFill>
      </fill>
    </dxf>
    <dxf>
      <fill>
        <patternFill>
          <bgColor indexed="41"/>
        </patternFill>
      </fill>
    </dxf>
    <dxf>
      <font>
        <color indexed="9"/>
      </font>
    </dxf>
    <dxf>
      <fill>
        <patternFill>
          <bgColor indexed="41"/>
        </patternFill>
      </fill>
    </dxf>
    <dxf>
      <font>
        <color auto="1"/>
      </font>
      <fill>
        <patternFill>
          <bgColor indexed="42"/>
        </patternFill>
      </fill>
    </dxf>
    <dxf>
      <font>
        <color indexed="57"/>
      </font>
    </dxf>
    <dxf>
      <font>
        <color indexed="57"/>
      </font>
    </dxf>
    <dxf>
      <fill>
        <patternFill>
          <bgColor indexed="41"/>
        </patternFill>
      </fill>
    </dxf>
    <dxf>
      <fill>
        <patternFill>
          <bgColor indexed="42"/>
        </patternFill>
      </fill>
    </dxf>
    <dxf>
      <font>
        <color rgb="FF339966"/>
      </font>
      <border/>
    </dxf>
    <dxf>
      <font>
        <color auto="1"/>
      </font>
      <fill>
        <patternFill>
          <bgColor rgb="FFCCFFCC"/>
        </patternFill>
      </fill>
      <border/>
    </dxf>
    <dxf>
      <font>
        <color rgb="FFFFFFFF"/>
      </font>
      <border/>
    </dxf>
    <dxf>
      <font>
        <color rgb="FFFF0000"/>
      </font>
      <border/>
    </dxf>
    <dxf>
      <font>
        <color auto="1"/>
      </font>
      <fill>
        <patternFill>
          <bgColor rgb="FFCCFFFF"/>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42</xdr:row>
      <xdr:rowOff>38100</xdr:rowOff>
    </xdr:from>
    <xdr:to>
      <xdr:col>1</xdr:col>
      <xdr:colOff>4276725</xdr:colOff>
      <xdr:row>42</xdr:row>
      <xdr:rowOff>1590675</xdr:rowOff>
    </xdr:to>
    <xdr:pic>
      <xdr:nvPicPr>
        <xdr:cNvPr id="1" name="Picture 8"/>
        <xdr:cNvPicPr preferRelativeResize="1">
          <a:picLocks noChangeAspect="1"/>
        </xdr:cNvPicPr>
      </xdr:nvPicPr>
      <xdr:blipFill>
        <a:blip r:embed="rId1"/>
        <a:srcRect b="8053"/>
        <a:stretch>
          <a:fillRect/>
        </a:stretch>
      </xdr:blipFill>
      <xdr:spPr>
        <a:xfrm>
          <a:off x="742950" y="24631650"/>
          <a:ext cx="4200525" cy="1552575"/>
        </a:xfrm>
        <a:prstGeom prst="rect">
          <a:avLst/>
        </a:prstGeom>
        <a:noFill/>
        <a:ln w="9525" cmpd="sng">
          <a:noFill/>
        </a:ln>
      </xdr:spPr>
    </xdr:pic>
    <xdr:clientData/>
  </xdr:twoCellAnchor>
  <xdr:twoCellAnchor>
    <xdr:from>
      <xdr:col>1</xdr:col>
      <xdr:colOff>114300</xdr:colOff>
      <xdr:row>54</xdr:row>
      <xdr:rowOff>9525</xdr:rowOff>
    </xdr:from>
    <xdr:to>
      <xdr:col>1</xdr:col>
      <xdr:colOff>3810000</xdr:colOff>
      <xdr:row>54</xdr:row>
      <xdr:rowOff>1619250</xdr:rowOff>
    </xdr:to>
    <xdr:pic>
      <xdr:nvPicPr>
        <xdr:cNvPr id="2" name="Picture 2" descr="опенофис1"/>
        <xdr:cNvPicPr preferRelativeResize="1">
          <a:picLocks noChangeAspect="1"/>
        </xdr:cNvPicPr>
      </xdr:nvPicPr>
      <xdr:blipFill>
        <a:blip r:embed="rId2"/>
        <a:stretch>
          <a:fillRect/>
        </a:stretch>
      </xdr:blipFill>
      <xdr:spPr>
        <a:xfrm>
          <a:off x="781050" y="30403800"/>
          <a:ext cx="3695700" cy="1609725"/>
        </a:xfrm>
        <a:prstGeom prst="rect">
          <a:avLst/>
        </a:prstGeom>
        <a:noFill/>
        <a:ln w="9525" cmpd="sng">
          <a:noFill/>
        </a:ln>
      </xdr:spPr>
    </xdr:pic>
    <xdr:clientData/>
  </xdr:twoCellAnchor>
  <xdr:twoCellAnchor>
    <xdr:from>
      <xdr:col>1</xdr:col>
      <xdr:colOff>9525</xdr:colOff>
      <xdr:row>58</xdr:row>
      <xdr:rowOff>9525</xdr:rowOff>
    </xdr:from>
    <xdr:to>
      <xdr:col>1</xdr:col>
      <xdr:colOff>4610100</xdr:colOff>
      <xdr:row>58</xdr:row>
      <xdr:rowOff>1343025</xdr:rowOff>
    </xdr:to>
    <xdr:pic>
      <xdr:nvPicPr>
        <xdr:cNvPr id="3" name="Picture 3" descr="опенофис2"/>
        <xdr:cNvPicPr preferRelativeResize="1">
          <a:picLocks noChangeAspect="1"/>
        </xdr:cNvPicPr>
      </xdr:nvPicPr>
      <xdr:blipFill>
        <a:blip r:embed="rId3"/>
        <a:stretch>
          <a:fillRect/>
        </a:stretch>
      </xdr:blipFill>
      <xdr:spPr>
        <a:xfrm>
          <a:off x="676275" y="33470850"/>
          <a:ext cx="460057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78"/>
  <sheetViews>
    <sheetView zoomScaleSheetLayoutView="100" zoomScalePageLayoutView="0" workbookViewId="0" topLeftCell="A1">
      <pane ySplit="1" topLeftCell="A17" activePane="bottomLeft" state="frozen"/>
      <selection pane="topLeft" activeCell="A1" sqref="A1:IV65536"/>
      <selection pane="bottomLeft" activeCell="A2" sqref="A2:B2"/>
    </sheetView>
  </sheetViews>
  <sheetFormatPr defaultColWidth="0" defaultRowHeight="15" zeroHeight="1"/>
  <cols>
    <col min="1" max="1" width="10.00390625" style="0" customWidth="1"/>
    <col min="2" max="2" width="70.140625" style="0" customWidth="1"/>
    <col min="3" max="4" width="4.421875" style="0" customWidth="1"/>
    <col min="5" max="10" width="8.57421875" style="0" hidden="1" customWidth="1"/>
    <col min="11" max="11" width="39.421875" style="0" hidden="1" customWidth="1"/>
    <col min="12" max="16384" width="0" style="0" hidden="1" customWidth="1"/>
  </cols>
  <sheetData>
    <row r="1" spans="1:6" ht="15">
      <c r="A1" s="105" t="s">
        <v>271</v>
      </c>
      <c r="B1" s="106"/>
      <c r="C1" s="3"/>
      <c r="D1" s="3"/>
      <c r="E1" s="3"/>
      <c r="F1" s="3"/>
    </row>
    <row r="2" spans="1:3" ht="36" customHeight="1">
      <c r="A2" s="107" t="s">
        <v>262</v>
      </c>
      <c r="B2" s="107"/>
      <c r="C2" s="4"/>
    </row>
    <row r="3" spans="1:3" ht="18">
      <c r="A3" s="51" t="s">
        <v>52</v>
      </c>
      <c r="B3" s="52" t="s">
        <v>53</v>
      </c>
      <c r="C3" s="50"/>
    </row>
    <row r="4" spans="1:3" ht="61.5" customHeight="1">
      <c r="A4" s="110" t="s">
        <v>263</v>
      </c>
      <c r="B4" s="110"/>
      <c r="C4" s="35"/>
    </row>
    <row r="5" spans="1:3" ht="18">
      <c r="A5" s="5" t="s">
        <v>100</v>
      </c>
      <c r="B5" s="6"/>
      <c r="C5" s="4"/>
    </row>
    <row r="6" spans="1:3" ht="29.25" thickBot="1">
      <c r="A6" s="7" t="s">
        <v>101</v>
      </c>
      <c r="B6" s="8" t="s">
        <v>251</v>
      </c>
      <c r="C6" s="9"/>
    </row>
    <row r="7" spans="1:6" ht="57">
      <c r="A7" s="7" t="s">
        <v>102</v>
      </c>
      <c r="B7" s="10" t="s">
        <v>58</v>
      </c>
      <c r="C7" s="11"/>
      <c r="D7" s="12"/>
      <c r="E7" s="12"/>
      <c r="F7" s="12"/>
    </row>
    <row r="8" spans="1:3" ht="28.5">
      <c r="A8" s="7"/>
      <c r="B8" s="13" t="s">
        <v>59</v>
      </c>
      <c r="C8" s="14"/>
    </row>
    <row r="9" spans="1:3" ht="29.25" thickBot="1">
      <c r="A9" s="7"/>
      <c r="B9" s="15" t="s">
        <v>60</v>
      </c>
      <c r="C9" s="14"/>
    </row>
    <row r="10" spans="1:3" ht="86.25">
      <c r="A10" s="7" t="s">
        <v>103</v>
      </c>
      <c r="B10" s="16" t="s">
        <v>61</v>
      </c>
      <c r="C10" s="14"/>
    </row>
    <row r="11" spans="1:3" ht="43.5">
      <c r="A11" s="7" t="s">
        <v>104</v>
      </c>
      <c r="B11" s="17" t="s">
        <v>252</v>
      </c>
      <c r="C11" s="14"/>
    </row>
    <row r="12" spans="1:3" ht="43.5">
      <c r="A12" s="7" t="s">
        <v>105</v>
      </c>
      <c r="B12" s="17" t="s">
        <v>272</v>
      </c>
      <c r="C12" s="14"/>
    </row>
    <row r="13" spans="1:3" ht="15.75">
      <c r="A13" s="5" t="s">
        <v>106</v>
      </c>
      <c r="B13" s="11"/>
      <c r="C13" s="11"/>
    </row>
    <row r="14" spans="1:3" ht="28.5">
      <c r="A14" s="18" t="s">
        <v>107</v>
      </c>
      <c r="B14" s="8" t="s">
        <v>108</v>
      </c>
      <c r="C14" s="4"/>
    </row>
    <row r="15" spans="1:6" ht="42.75">
      <c r="A15" s="18" t="s">
        <v>109</v>
      </c>
      <c r="B15" s="8" t="s">
        <v>110</v>
      </c>
      <c r="C15" s="19"/>
      <c r="D15" s="20"/>
      <c r="F15" t="s">
        <v>115</v>
      </c>
    </row>
    <row r="16" spans="1:6" ht="28.5">
      <c r="A16" s="18" t="s">
        <v>111</v>
      </c>
      <c r="B16" s="8" t="s">
        <v>54</v>
      </c>
      <c r="C16" s="4"/>
      <c r="F16" t="s">
        <v>116</v>
      </c>
    </row>
    <row r="17" spans="1:6" ht="57">
      <c r="A17" s="18" t="s">
        <v>112</v>
      </c>
      <c r="B17" s="8" t="s">
        <v>113</v>
      </c>
      <c r="C17" s="108"/>
      <c r="D17" s="109"/>
      <c r="F17" t="s">
        <v>117</v>
      </c>
    </row>
    <row r="18" spans="1:3" ht="28.5">
      <c r="A18" s="18" t="s">
        <v>114</v>
      </c>
      <c r="B18" s="21" t="s">
        <v>95</v>
      </c>
      <c r="C18" s="4"/>
    </row>
    <row r="19" spans="1:3" ht="156.75">
      <c r="A19" s="18" t="s">
        <v>96</v>
      </c>
      <c r="B19" s="53" t="s">
        <v>256</v>
      </c>
      <c r="C19" s="4"/>
    </row>
    <row r="20" spans="1:3" ht="114">
      <c r="A20" s="18" t="s">
        <v>118</v>
      </c>
      <c r="B20" s="38" t="s">
        <v>225</v>
      </c>
      <c r="C20" s="4"/>
    </row>
    <row r="21" spans="1:3" ht="42.75">
      <c r="A21" s="18" t="s">
        <v>119</v>
      </c>
      <c r="B21" s="22" t="s">
        <v>55</v>
      </c>
      <c r="C21" s="4"/>
    </row>
    <row r="22" spans="1:3" ht="43.5">
      <c r="A22" s="18" t="s">
        <v>120</v>
      </c>
      <c r="B22" s="17" t="s">
        <v>56</v>
      </c>
      <c r="C22" s="4"/>
    </row>
    <row r="23" spans="1:3" ht="18">
      <c r="A23" s="23" t="s">
        <v>121</v>
      </c>
      <c r="B23" s="22"/>
      <c r="C23" s="4"/>
    </row>
    <row r="24" spans="1:3" ht="18">
      <c r="A24" s="5" t="s">
        <v>122</v>
      </c>
      <c r="B24" s="22"/>
      <c r="C24" s="4"/>
    </row>
    <row r="25" spans="2:3" ht="28.5">
      <c r="B25" s="22" t="s">
        <v>153</v>
      </c>
      <c r="C25" s="4"/>
    </row>
    <row r="26" spans="1:3" ht="28.5">
      <c r="A26" s="18" t="s">
        <v>123</v>
      </c>
      <c r="B26" s="22" t="s">
        <v>124</v>
      </c>
      <c r="C26" s="4"/>
    </row>
    <row r="27" spans="1:3" ht="28.5">
      <c r="A27" s="18" t="s">
        <v>125</v>
      </c>
      <c r="B27" s="22" t="s">
        <v>257</v>
      </c>
      <c r="C27" s="4"/>
    </row>
    <row r="28" spans="1:3" ht="42.75">
      <c r="A28" s="18" t="s">
        <v>126</v>
      </c>
      <c r="B28" s="22" t="s">
        <v>258</v>
      </c>
      <c r="C28" s="4"/>
    </row>
    <row r="29" spans="1:3" ht="18">
      <c r="A29" s="5" t="s">
        <v>148</v>
      </c>
      <c r="B29" s="24"/>
      <c r="C29" s="4"/>
    </row>
    <row r="30" spans="1:3" ht="28.5">
      <c r="A30" s="18" t="s">
        <v>127</v>
      </c>
      <c r="B30" s="8" t="s">
        <v>149</v>
      </c>
      <c r="C30" s="4"/>
    </row>
    <row r="31" spans="1:3" ht="42.75">
      <c r="A31" s="18" t="s">
        <v>128</v>
      </c>
      <c r="B31" s="22" t="s">
        <v>212</v>
      </c>
      <c r="C31" s="4"/>
    </row>
    <row r="32" spans="1:3" ht="28.5">
      <c r="A32" s="18" t="s">
        <v>207</v>
      </c>
      <c r="B32" s="22" t="s">
        <v>208</v>
      </c>
      <c r="C32" s="4"/>
    </row>
    <row r="33" spans="1:3" ht="103.5" customHeight="1">
      <c r="A33" s="18" t="s">
        <v>209</v>
      </c>
      <c r="B33" s="22" t="s">
        <v>264</v>
      </c>
      <c r="C33" s="4"/>
    </row>
    <row r="34" spans="1:3" ht="85.5">
      <c r="A34" s="18" t="s">
        <v>210</v>
      </c>
      <c r="B34" s="22" t="s">
        <v>292</v>
      </c>
      <c r="C34" s="4"/>
    </row>
    <row r="35" spans="1:3" ht="228">
      <c r="A35" s="18" t="s">
        <v>293</v>
      </c>
      <c r="B35" s="22" t="s">
        <v>294</v>
      </c>
      <c r="C35" s="4"/>
    </row>
    <row r="36" spans="1:3" ht="18" customHeight="1">
      <c r="A36" s="23" t="s">
        <v>226</v>
      </c>
      <c r="B36" s="22"/>
      <c r="C36" s="4"/>
    </row>
    <row r="37" spans="1:3" ht="18">
      <c r="A37" s="5" t="s">
        <v>253</v>
      </c>
      <c r="B37" s="24"/>
      <c r="C37" s="4"/>
    </row>
    <row r="38" spans="1:3" ht="60">
      <c r="A38" s="36" t="s">
        <v>229</v>
      </c>
      <c r="B38" s="37" t="s">
        <v>7</v>
      </c>
      <c r="C38" s="9"/>
    </row>
    <row r="39" spans="1:3" ht="18">
      <c r="A39" s="36" t="s">
        <v>230</v>
      </c>
      <c r="B39" s="38" t="s">
        <v>57</v>
      </c>
      <c r="C39" s="9"/>
    </row>
    <row r="40" spans="1:3" ht="28.5">
      <c r="A40" s="36" t="s">
        <v>231</v>
      </c>
      <c r="B40" s="38" t="s">
        <v>130</v>
      </c>
      <c r="C40" s="4"/>
    </row>
    <row r="41" spans="1:3" ht="28.5">
      <c r="A41" s="36" t="s">
        <v>232</v>
      </c>
      <c r="B41" s="39" t="s">
        <v>131</v>
      </c>
      <c r="C41" s="4"/>
    </row>
    <row r="42" spans="1:3" ht="42.75">
      <c r="A42" s="36" t="s">
        <v>233</v>
      </c>
      <c r="B42" s="38" t="s">
        <v>132</v>
      </c>
      <c r="C42" s="4"/>
    </row>
    <row r="43" spans="1:3" ht="125.25" customHeight="1">
      <c r="A43" s="36"/>
      <c r="B43" s="40"/>
      <c r="C43" s="4"/>
    </row>
    <row r="44" spans="1:3" ht="42.75">
      <c r="A44" s="36" t="s">
        <v>234</v>
      </c>
      <c r="B44" s="38" t="s">
        <v>273</v>
      </c>
      <c r="C44" s="4"/>
    </row>
    <row r="45" spans="1:3" ht="18">
      <c r="A45" s="36" t="s">
        <v>235</v>
      </c>
      <c r="B45" s="38" t="s">
        <v>14</v>
      </c>
      <c r="C45" s="4"/>
    </row>
    <row r="46" spans="1:3" ht="28.5">
      <c r="A46" s="36" t="s">
        <v>236</v>
      </c>
      <c r="B46" s="38" t="s">
        <v>8</v>
      </c>
      <c r="C46" s="4"/>
    </row>
    <row r="47" spans="1:3" ht="28.5">
      <c r="A47" s="36" t="s">
        <v>237</v>
      </c>
      <c r="B47" s="38" t="s">
        <v>133</v>
      </c>
      <c r="C47" s="4"/>
    </row>
    <row r="48" spans="1:3" ht="28.5">
      <c r="A48" s="36" t="s">
        <v>238</v>
      </c>
      <c r="B48" s="38" t="s">
        <v>254</v>
      </c>
      <c r="C48" s="4"/>
    </row>
    <row r="49" spans="1:3" ht="18">
      <c r="A49" s="5" t="s">
        <v>239</v>
      </c>
      <c r="B49" s="5"/>
      <c r="C49" s="4"/>
    </row>
    <row r="50" spans="1:3" ht="60">
      <c r="A50" s="41" t="s">
        <v>240</v>
      </c>
      <c r="B50" s="37" t="s">
        <v>7</v>
      </c>
      <c r="C50" s="9"/>
    </row>
    <row r="51" spans="1:3" ht="18">
      <c r="A51" s="41" t="s">
        <v>241</v>
      </c>
      <c r="B51" s="38" t="s">
        <v>57</v>
      </c>
      <c r="C51" s="9"/>
    </row>
    <row r="52" spans="1:3" ht="18">
      <c r="A52" s="41" t="s">
        <v>242</v>
      </c>
      <c r="B52" s="42" t="s">
        <v>129</v>
      </c>
      <c r="C52" s="4"/>
    </row>
    <row r="53" spans="1:3" ht="28.5">
      <c r="A53" s="41" t="s">
        <v>243</v>
      </c>
      <c r="B53" s="39" t="s">
        <v>131</v>
      </c>
      <c r="C53" s="4"/>
    </row>
    <row r="54" spans="1:3" ht="42.75">
      <c r="A54" s="41" t="s">
        <v>244</v>
      </c>
      <c r="B54" s="42" t="s">
        <v>227</v>
      </c>
      <c r="C54" s="4"/>
    </row>
    <row r="55" spans="1:3" ht="127.5" customHeight="1">
      <c r="A55" s="43"/>
      <c r="B55" s="44"/>
      <c r="C55" s="4"/>
    </row>
    <row r="56" spans="1:3" ht="42.75">
      <c r="A56" s="41" t="s">
        <v>245</v>
      </c>
      <c r="B56" s="38" t="s">
        <v>265</v>
      </c>
      <c r="C56" s="4"/>
    </row>
    <row r="57" spans="1:3" ht="28.5">
      <c r="A57" s="41" t="s">
        <v>246</v>
      </c>
      <c r="B57" s="39" t="s">
        <v>141</v>
      </c>
      <c r="C57" s="4"/>
    </row>
    <row r="58" spans="1:3" ht="42.75">
      <c r="A58" s="41" t="s">
        <v>247</v>
      </c>
      <c r="B58" s="39" t="s">
        <v>9</v>
      </c>
      <c r="C58" s="4"/>
    </row>
    <row r="59" spans="1:3" ht="105.75" customHeight="1">
      <c r="A59" s="41"/>
      <c r="B59" s="45"/>
      <c r="C59" s="4"/>
    </row>
    <row r="60" spans="1:3" ht="28.5">
      <c r="A60" s="41" t="s">
        <v>248</v>
      </c>
      <c r="B60" s="39" t="s">
        <v>134</v>
      </c>
      <c r="C60" s="4"/>
    </row>
    <row r="61" spans="1:3" ht="18">
      <c r="A61" s="46" t="s">
        <v>249</v>
      </c>
      <c r="B61" s="39"/>
      <c r="C61" s="4"/>
    </row>
    <row r="62" spans="1:3" ht="29.25">
      <c r="A62" s="25" t="s">
        <v>136</v>
      </c>
      <c r="B62" s="17" t="s">
        <v>228</v>
      </c>
      <c r="C62" s="4"/>
    </row>
    <row r="63" spans="1:3" ht="28.5">
      <c r="A63" s="25" t="s">
        <v>137</v>
      </c>
      <c r="B63" s="38" t="s">
        <v>6</v>
      </c>
      <c r="C63" s="4"/>
    </row>
    <row r="64" spans="1:3" ht="18">
      <c r="A64" s="25" t="s">
        <v>138</v>
      </c>
      <c r="B64" s="17" t="s">
        <v>145</v>
      </c>
      <c r="C64" s="4"/>
    </row>
    <row r="65" spans="1:3" ht="57.75">
      <c r="A65" s="25" t="s">
        <v>139</v>
      </c>
      <c r="B65" s="17" t="s">
        <v>4</v>
      </c>
      <c r="C65" s="4"/>
    </row>
    <row r="66" spans="1:3" ht="43.5">
      <c r="A66" s="25" t="s">
        <v>140</v>
      </c>
      <c r="B66" s="17" t="s">
        <v>5</v>
      </c>
      <c r="C66" s="4"/>
    </row>
    <row r="67" spans="1:3" ht="18">
      <c r="A67" s="5" t="s">
        <v>250</v>
      </c>
      <c r="B67" s="5"/>
      <c r="C67" s="4"/>
    </row>
    <row r="68" spans="1:3" ht="100.5">
      <c r="A68" s="25" t="s">
        <v>142</v>
      </c>
      <c r="B68" s="49" t="s">
        <v>259</v>
      </c>
      <c r="C68" s="4"/>
    </row>
    <row r="69" spans="1:3" ht="57.75">
      <c r="A69" s="25" t="s">
        <v>143</v>
      </c>
      <c r="B69" s="17" t="s">
        <v>290</v>
      </c>
      <c r="C69" s="4"/>
    </row>
    <row r="70" spans="1:3" ht="18">
      <c r="A70" s="27"/>
      <c r="B70" s="26" t="s">
        <v>150</v>
      </c>
      <c r="C70" s="4"/>
    </row>
    <row r="71" spans="1:3" ht="18">
      <c r="A71" s="28"/>
      <c r="B71" s="17" t="s">
        <v>10</v>
      </c>
      <c r="C71" s="4"/>
    </row>
    <row r="72" spans="1:3" ht="18">
      <c r="A72" s="28"/>
      <c r="B72" s="29" t="s">
        <v>11</v>
      </c>
      <c r="C72" s="4"/>
    </row>
    <row r="73" spans="1:3" ht="18">
      <c r="A73" s="47"/>
      <c r="B73" s="29" t="s">
        <v>51</v>
      </c>
      <c r="C73" s="4"/>
    </row>
    <row r="74" spans="1:3" ht="29.25">
      <c r="A74" s="27"/>
      <c r="B74" s="29" t="s">
        <v>50</v>
      </c>
      <c r="C74" s="4"/>
    </row>
    <row r="75" spans="1:3" ht="42.75">
      <c r="A75" s="27"/>
      <c r="B75" s="38" t="s">
        <v>135</v>
      </c>
      <c r="C75" s="4"/>
    </row>
    <row r="76" spans="1:3" ht="30">
      <c r="A76" s="25" t="s">
        <v>21</v>
      </c>
      <c r="B76" s="30" t="s">
        <v>49</v>
      </c>
      <c r="C76" s="4"/>
    </row>
    <row r="77" spans="1:3" ht="29.25">
      <c r="A77" s="25" t="s">
        <v>144</v>
      </c>
      <c r="B77" s="17" t="s">
        <v>12</v>
      </c>
      <c r="C77" s="4"/>
    </row>
    <row r="78" spans="1:3" ht="45">
      <c r="A78" s="27"/>
      <c r="B78" s="48" t="s">
        <v>48</v>
      </c>
      <c r="C78" s="4"/>
    </row>
    <row r="79" ht="15"/>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sheetData>
  <sheetProtection sheet="1" objects="1" scenarios="1"/>
  <mergeCells count="4">
    <mergeCell ref="A1:B1"/>
    <mergeCell ref="A2:B2"/>
    <mergeCell ref="C17:D17"/>
    <mergeCell ref="A4:B4"/>
  </mergeCells>
  <conditionalFormatting sqref="C17:D17">
    <cfRule type="expression" priority="1" dxfId="23" stopIfTrue="1">
      <formula>ISBLANK(C17)</formula>
    </cfRule>
  </conditionalFormatting>
  <dataValidations count="1">
    <dataValidation type="list" allowBlank="1" showInputMessage="1" showErrorMessage="1" sqref="C17:D17">
      <formula1>$F$15:$F$17</formula1>
    </dataValidation>
  </dataValidations>
  <printOptions/>
  <pageMargins left="0.7" right="0.52" top="0.75" bottom="0.75" header="0.3" footer="0.3"/>
  <pageSetup orientation="portrait" paperSize="9" r:id="rId2"/>
  <headerFooter>
    <oddHeader>&amp;L&amp;12Национальные исследования качества образования&amp;R&amp;12НИКО-2015</oddHeader>
  </headerFooter>
  <drawing r:id="rId1"/>
</worksheet>
</file>

<file path=xl/worksheets/sheet2.xml><?xml version="1.0" encoding="utf-8"?>
<worksheet xmlns="http://schemas.openxmlformats.org/spreadsheetml/2006/main" xmlns:r="http://schemas.openxmlformats.org/officeDocument/2006/relationships">
  <dimension ref="A1:Y56"/>
  <sheetViews>
    <sheetView tabSelected="1" zoomScale="85" zoomScaleNormal="85" zoomScalePageLayoutView="0" workbookViewId="0" topLeftCell="A1">
      <pane ySplit="5" topLeftCell="A58" activePane="bottomLeft" state="frozen"/>
      <selection pane="topLeft" activeCell="A1" sqref="A1:IV65536"/>
      <selection pane="bottomLeft" activeCell="F11" sqref="F11"/>
    </sheetView>
  </sheetViews>
  <sheetFormatPr defaultColWidth="0" defaultRowHeight="15" zeroHeight="1"/>
  <cols>
    <col min="1" max="1" width="4.421875" style="56" hidden="1" customWidth="1"/>
    <col min="2" max="2" width="4.421875" style="56" customWidth="1"/>
    <col min="3" max="3" width="26.28125" style="56" customWidth="1"/>
    <col min="4" max="4" width="27.421875" style="56" customWidth="1"/>
    <col min="5" max="5" width="22.28125" style="56" customWidth="1"/>
    <col min="6" max="6" width="23.421875" style="64" customWidth="1"/>
    <col min="7" max="7" width="29.140625" style="56" customWidth="1"/>
    <col min="8" max="8" width="29.140625" style="64" customWidth="1"/>
    <col min="9" max="9" width="81.7109375" style="92" customWidth="1"/>
    <col min="10" max="10" width="5.421875" style="57" customWidth="1"/>
    <col min="11" max="11" width="5.421875" style="57" hidden="1" customWidth="1"/>
    <col min="12" max="25" width="10.28125" style="57" hidden="1" customWidth="1"/>
    <col min="26" max="16384" width="10.28125" style="56" hidden="1" customWidth="1"/>
  </cols>
  <sheetData>
    <row r="1" spans="1:11" ht="18.75">
      <c r="A1" s="56">
        <f>PRODUCT(A7:A8)*otchet!K1*A13*PRODUCT(A17:A56)</f>
        <v>1</v>
      </c>
      <c r="C1" s="126"/>
      <c r="D1" s="126"/>
      <c r="E1" s="126"/>
      <c r="F1" s="126"/>
      <c r="G1" s="126"/>
      <c r="H1" s="82"/>
      <c r="I1" s="91"/>
      <c r="J1" s="58"/>
      <c r="K1" s="58"/>
    </row>
    <row r="2" spans="3:11" ht="41.25" customHeight="1">
      <c r="C2" s="127" t="str">
        <f>Инструкция!A2</f>
        <v>Заявка на участие во Всероссийских проверочных работах.
Весна 2020</v>
      </c>
      <c r="D2" s="127"/>
      <c r="E2" s="127"/>
      <c r="F2" s="127"/>
      <c r="G2" s="127"/>
      <c r="H2" s="83"/>
      <c r="I2" s="55"/>
      <c r="J2" s="55"/>
      <c r="K2" s="55"/>
    </row>
    <row r="3" spans="3:11" ht="7.5" customHeight="1" hidden="1">
      <c r="C3" s="54"/>
      <c r="D3" s="54"/>
      <c r="E3" s="54"/>
      <c r="F3" s="98"/>
      <c r="G3" s="54"/>
      <c r="H3" s="83"/>
      <c r="I3" s="90"/>
      <c r="J3" s="55"/>
      <c r="K3" s="55"/>
    </row>
    <row r="4" spans="3:11" ht="21.75" thickBot="1">
      <c r="C4" s="131" t="str">
        <f>IF(otchet!K1=0,"Структура документа нарушена! Вы переместили ячейку. Нажмите Ctrl+Z.",IF(A1=1,"Данные приняты. Перейдите на лист 'otchet'","Продолжите заполнение отчета"))</f>
        <v>Данные приняты. Перейдите на лист 'otchet'</v>
      </c>
      <c r="D4" s="131"/>
      <c r="E4" s="131"/>
      <c r="F4" s="131"/>
      <c r="G4" s="54"/>
      <c r="H4" s="83"/>
      <c r="I4" s="90"/>
      <c r="J4" s="55"/>
      <c r="K4" s="55"/>
    </row>
    <row r="5" spans="2:25" ht="7.5" customHeight="1" hidden="1" thickBot="1">
      <c r="B5" s="57"/>
      <c r="C5" s="57"/>
      <c r="D5" s="57"/>
      <c r="E5" s="57"/>
      <c r="F5" s="57"/>
      <c r="G5" s="57"/>
      <c r="H5" s="57"/>
      <c r="P5" s="56"/>
      <c r="Q5" s="56"/>
      <c r="R5" s="56"/>
      <c r="S5" s="56"/>
      <c r="T5" s="56"/>
      <c r="U5" s="64"/>
      <c r="V5" s="56"/>
      <c r="W5" s="56"/>
      <c r="X5" s="56"/>
      <c r="Y5" s="56"/>
    </row>
    <row r="6" spans="2:25" ht="15" customHeight="1" thickBot="1">
      <c r="B6" s="57"/>
      <c r="C6" s="128" t="s">
        <v>146</v>
      </c>
      <c r="D6" s="129"/>
      <c r="E6" s="129"/>
      <c r="F6" s="130"/>
      <c r="G6" s="59"/>
      <c r="H6" s="59"/>
      <c r="I6" s="93"/>
      <c r="J6" s="59"/>
      <c r="K6" s="59"/>
      <c r="L6" s="59"/>
      <c r="M6" s="59"/>
      <c r="N6" s="64" t="s">
        <v>147</v>
      </c>
      <c r="O6" s="64">
        <f>IF(LEN(F7)=0,0,IF(AND(OR(MID(F7,1,3)="sch",MID(F7,1,3)="spo",MID(F7,1,3)="ksh",MID(F7,1,3)="kch"),VALUE(MID(F7,4,3))&gt;0,LEN(F7)=9),1,0))</f>
        <v>1</v>
      </c>
      <c r="Q6" s="56"/>
      <c r="R6" s="56"/>
      <c r="S6" s="56"/>
      <c r="T6" s="56"/>
      <c r="U6" s="64"/>
      <c r="V6" s="56" t="s">
        <v>179</v>
      </c>
      <c r="W6" s="56"/>
      <c r="X6" s="56" t="s">
        <v>184</v>
      </c>
      <c r="Y6" s="56"/>
    </row>
    <row r="7" spans="1:25" ht="18" customHeight="1" thickBot="1">
      <c r="A7" s="56">
        <f>IF(ISERR(O6),0,O6)</f>
        <v>1</v>
      </c>
      <c r="B7" s="57"/>
      <c r="C7" s="141" t="s">
        <v>97</v>
      </c>
      <c r="D7" s="142"/>
      <c r="E7" s="143"/>
      <c r="F7" s="70" t="s">
        <v>295</v>
      </c>
      <c r="I7" s="94"/>
      <c r="L7" s="60"/>
      <c r="M7" s="60"/>
      <c r="N7" s="64" t="s">
        <v>99</v>
      </c>
      <c r="Q7" s="56"/>
      <c r="R7" s="56"/>
      <c r="S7" s="56"/>
      <c r="T7" s="56"/>
      <c r="U7" s="64"/>
      <c r="V7" s="56" t="s">
        <v>180</v>
      </c>
      <c r="W7" s="56"/>
      <c r="X7" s="56" t="s">
        <v>185</v>
      </c>
      <c r="Y7" s="56"/>
    </row>
    <row r="8" spans="1:25" ht="25.5" customHeight="1">
      <c r="A8" s="56">
        <f>IF(F8&amp;F9&amp;F10&amp;F11="",0,1)</f>
        <v>1</v>
      </c>
      <c r="B8" s="57"/>
      <c r="C8" s="134" t="s">
        <v>158</v>
      </c>
      <c r="D8" s="137" t="s">
        <v>154</v>
      </c>
      <c r="E8" s="138"/>
      <c r="F8" s="66" t="s">
        <v>16</v>
      </c>
      <c r="G8" s="57"/>
      <c r="H8" s="57"/>
      <c r="J8" s="62"/>
      <c r="K8" s="62"/>
      <c r="L8" s="62"/>
      <c r="M8" s="62"/>
      <c r="P8" s="56"/>
      <c r="Q8" s="56"/>
      <c r="R8" s="56"/>
      <c r="S8" s="56"/>
      <c r="T8" s="56"/>
      <c r="U8" s="64"/>
      <c r="V8" s="56" t="s">
        <v>181</v>
      </c>
      <c r="W8" s="61"/>
      <c r="X8" s="56"/>
      <c r="Y8" s="56"/>
    </row>
    <row r="9" spans="2:25" ht="25.5" customHeight="1">
      <c r="B9" s="57"/>
      <c r="C9" s="135"/>
      <c r="D9" s="139" t="s">
        <v>155</v>
      </c>
      <c r="E9" s="140"/>
      <c r="F9" s="67" t="s">
        <v>16</v>
      </c>
      <c r="G9" s="57"/>
      <c r="H9" s="57"/>
      <c r="J9" s="62"/>
      <c r="K9" s="62"/>
      <c r="L9" s="63"/>
      <c r="M9" s="62"/>
      <c r="P9" s="56"/>
      <c r="Q9" s="56"/>
      <c r="R9" s="56"/>
      <c r="S9" s="56"/>
      <c r="T9" s="56"/>
      <c r="U9" s="64"/>
      <c r="V9" s="56"/>
      <c r="W9" s="61"/>
      <c r="X9" s="56"/>
      <c r="Y9" s="56"/>
    </row>
    <row r="10" spans="2:25" ht="25.5" customHeight="1">
      <c r="B10" s="57"/>
      <c r="C10" s="135"/>
      <c r="D10" s="139" t="s">
        <v>156</v>
      </c>
      <c r="E10" s="140"/>
      <c r="F10" s="67" t="s">
        <v>16</v>
      </c>
      <c r="G10" s="57"/>
      <c r="H10" s="57"/>
      <c r="I10" s="95"/>
      <c r="P10" s="56"/>
      <c r="Q10" s="56"/>
      <c r="R10" s="56"/>
      <c r="S10" s="56"/>
      <c r="T10" s="56"/>
      <c r="U10" s="64"/>
      <c r="V10" s="56"/>
      <c r="W10" s="56"/>
      <c r="X10" s="61"/>
      <c r="Y10" s="56"/>
    </row>
    <row r="11" spans="2:25" ht="25.5" customHeight="1" thickBot="1">
      <c r="B11" s="57"/>
      <c r="C11" s="136"/>
      <c r="D11" s="132" t="s">
        <v>157</v>
      </c>
      <c r="E11" s="133"/>
      <c r="F11" s="67"/>
      <c r="G11" s="57"/>
      <c r="H11" s="57"/>
      <c r="I11" s="95"/>
      <c r="P11" s="56"/>
      <c r="Q11" s="56"/>
      <c r="R11" s="56"/>
      <c r="S11" s="56"/>
      <c r="T11" s="56"/>
      <c r="U11" s="64"/>
      <c r="V11" s="56"/>
      <c r="W11" s="56"/>
      <c r="X11" s="61"/>
      <c r="Y11" s="56"/>
    </row>
    <row r="12" spans="1:25" ht="30" customHeight="1" hidden="1">
      <c r="A12" s="56">
        <f>IF(F9="да",IF(F12&lt;&gt;"",1,0),1)</f>
        <v>0</v>
      </c>
      <c r="B12" s="57"/>
      <c r="C12" s="111" t="s">
        <v>214</v>
      </c>
      <c r="D12" s="112"/>
      <c r="E12" s="113"/>
      <c r="F12" s="68"/>
      <c r="G12" s="57"/>
      <c r="H12" s="57"/>
      <c r="P12" s="56"/>
      <c r="Q12" s="56"/>
      <c r="R12" s="56"/>
      <c r="S12" s="56"/>
      <c r="T12" s="56"/>
      <c r="U12" s="64"/>
      <c r="V12" s="56"/>
      <c r="W12" s="56"/>
      <c r="X12" s="61"/>
      <c r="Y12" s="56"/>
    </row>
    <row r="13" spans="1:25" ht="30" customHeight="1" thickBot="1">
      <c r="A13" s="56">
        <f>IF(F13="",0,1)</f>
        <v>1</v>
      </c>
      <c r="B13" s="57"/>
      <c r="C13" s="120" t="s">
        <v>211</v>
      </c>
      <c r="D13" s="121"/>
      <c r="E13" s="122"/>
      <c r="F13" s="69" t="s">
        <v>296</v>
      </c>
      <c r="G13" s="57"/>
      <c r="H13" s="57"/>
      <c r="P13" s="56"/>
      <c r="Q13" s="56"/>
      <c r="R13" s="56"/>
      <c r="S13" s="56"/>
      <c r="T13" s="56"/>
      <c r="U13" s="64"/>
      <c r="V13" s="56"/>
      <c r="W13" s="56"/>
      <c r="X13" s="61"/>
      <c r="Y13" s="56"/>
    </row>
    <row r="14" spans="2:25" ht="26.25" customHeight="1" thickBot="1">
      <c r="B14" s="57"/>
      <c r="C14" s="57"/>
      <c r="D14" s="57"/>
      <c r="E14" s="57"/>
      <c r="F14" s="57"/>
      <c r="G14" s="57"/>
      <c r="H14" s="57"/>
      <c r="P14" s="56"/>
      <c r="Q14" s="56"/>
      <c r="R14" s="56"/>
      <c r="S14" s="56"/>
      <c r="T14" s="56"/>
      <c r="U14" s="64"/>
      <c r="V14" s="56"/>
      <c r="W14" s="56"/>
      <c r="X14" s="61"/>
      <c r="Y14" s="56"/>
    </row>
    <row r="15" spans="2:25" ht="26.25" customHeight="1" thickBot="1">
      <c r="B15" s="57"/>
      <c r="C15" s="117" t="s">
        <v>182</v>
      </c>
      <c r="D15" s="118"/>
      <c r="E15" s="118"/>
      <c r="F15" s="118"/>
      <c r="G15" s="119"/>
      <c r="H15" s="84"/>
      <c r="I15" s="96"/>
      <c r="P15" s="56"/>
      <c r="Q15" s="56"/>
      <c r="R15" s="56"/>
      <c r="S15" s="56"/>
      <c r="T15" s="56"/>
      <c r="U15" s="64"/>
      <c r="V15" s="56"/>
      <c r="W15" s="56"/>
      <c r="X15" s="61"/>
      <c r="Y15" s="56"/>
    </row>
    <row r="16" spans="2:25" ht="26.25" customHeight="1" thickBot="1">
      <c r="B16" s="57"/>
      <c r="C16" s="65" t="s">
        <v>162</v>
      </c>
      <c r="D16" s="65" t="s">
        <v>163</v>
      </c>
      <c r="E16" s="65" t="s">
        <v>183</v>
      </c>
      <c r="F16" s="65" t="s">
        <v>164</v>
      </c>
      <c r="G16" s="65" t="s">
        <v>169</v>
      </c>
      <c r="H16" s="85"/>
      <c r="I16" s="96"/>
      <c r="P16" s="56"/>
      <c r="Q16" s="56"/>
      <c r="R16" s="56"/>
      <c r="S16" s="56"/>
      <c r="T16" s="56"/>
      <c r="U16" s="64"/>
      <c r="V16" s="56"/>
      <c r="W16" s="56"/>
      <c r="X16" s="61"/>
      <c r="Y16" s="56"/>
    </row>
    <row r="17" spans="1:25" ht="34.5" customHeight="1" thickBot="1">
      <c r="A17" s="56">
        <f>IF(F8="да",IF(K17*L17*M17*N17*O17&gt;0,1,0),1)</f>
        <v>1</v>
      </c>
      <c r="B17" s="57"/>
      <c r="C17" s="114" t="s">
        <v>167</v>
      </c>
      <c r="D17" s="80" t="s">
        <v>260</v>
      </c>
      <c r="E17" s="74" t="s">
        <v>266</v>
      </c>
      <c r="F17" s="99" t="s">
        <v>16</v>
      </c>
      <c r="G17" s="81"/>
      <c r="H17" s="86"/>
      <c r="I17" s="97">
        <f aca="true" t="shared" si="0" ref="I17:I41">IF(N17=0,"Вы указали участие в ВПР классов, наличие которых не предусмотрено указанными программами.","")</f>
      </c>
      <c r="K17" s="57">
        <f aca="true" t="shared" si="1" ref="K17:K30">IF(F17="да",1,IF(F17="нет",2,0))</f>
        <v>1</v>
      </c>
      <c r="L17" s="57">
        <f>IF(AND(G17="",F$8="да",K17=2),0,1)*IF(AND(G17&lt;&gt;"",OR(F$8="",K17&lt;&gt;2)),0,1)</f>
        <v>1</v>
      </c>
      <c r="M17" s="57">
        <f>IF(F$8="да",IF(AND(K17=1,G17=""),1,IF(AND(K17=2,G17&lt;&gt;""),1,0)),IF(AND(K17&gt;0,G17=""),1,0))</f>
        <v>1</v>
      </c>
      <c r="N17" s="57">
        <f>IF(AND(K17=1,F$8=""),0,1)</f>
        <v>1</v>
      </c>
      <c r="O17" s="57">
        <f aca="true" t="shared" si="2" ref="O17:O30">IF(AND(K17=1,N17=0),0,1)</f>
        <v>1</v>
      </c>
      <c r="P17" s="56"/>
      <c r="Q17" s="56"/>
      <c r="R17" s="56"/>
      <c r="S17" s="56"/>
      <c r="T17" s="56"/>
      <c r="U17" s="64"/>
      <c r="V17" s="56"/>
      <c r="W17" s="56"/>
      <c r="X17" s="61"/>
      <c r="Y17" s="56"/>
    </row>
    <row r="18" spans="1:25" ht="34.5" customHeight="1" thickBot="1">
      <c r="A18" s="64">
        <f>IF(F8="да",IF(K18*L18*M18*N18*O18&gt;0,1,0),1)</f>
        <v>1</v>
      </c>
      <c r="B18" s="57"/>
      <c r="C18" s="115"/>
      <c r="D18" s="72" t="s">
        <v>160</v>
      </c>
      <c r="E18" s="74" t="s">
        <v>267</v>
      </c>
      <c r="F18" s="99" t="s">
        <v>16</v>
      </c>
      <c r="G18" s="81"/>
      <c r="H18" s="86"/>
      <c r="I18" s="97">
        <f t="shared" si="0"/>
      </c>
      <c r="K18" s="57">
        <f t="shared" si="1"/>
        <v>1</v>
      </c>
      <c r="L18" s="57">
        <f>IF(AND(G18="",F$8="да",K18=2),0,1)*IF(AND(G18&lt;&gt;"",OR(F$8="",K18&lt;&gt;2)),0,1)</f>
        <v>1</v>
      </c>
      <c r="M18" s="57">
        <f>IF(F$8="да",IF(AND(K18=1,G18=""),1,IF(AND(K18=2,G18&lt;&gt;""),1,0)),IF(AND(K18&gt;0,G18=""),1,0))</f>
        <v>1</v>
      </c>
      <c r="N18" s="57">
        <f>IF(AND(K18=1,F$8=""),0,1)</f>
        <v>1</v>
      </c>
      <c r="O18" s="57">
        <f t="shared" si="2"/>
        <v>1</v>
      </c>
      <c r="P18" s="56"/>
      <c r="Q18" s="56"/>
      <c r="R18" s="64"/>
      <c r="S18" s="56"/>
      <c r="T18" s="56"/>
      <c r="U18" s="64"/>
      <c r="V18" s="56"/>
      <c r="W18" s="56"/>
      <c r="X18" s="61"/>
      <c r="Y18" s="56"/>
    </row>
    <row r="19" spans="1:25" ht="34.5" customHeight="1" thickBot="1">
      <c r="A19" s="64">
        <f>IF(F8="да",IF(K19*L19*M19*N19*O19&gt;0,1,0),1)</f>
        <v>1</v>
      </c>
      <c r="B19" s="57"/>
      <c r="C19" s="116"/>
      <c r="D19" s="72" t="s">
        <v>161</v>
      </c>
      <c r="E19" s="75" t="s">
        <v>267</v>
      </c>
      <c r="F19" s="99" t="s">
        <v>16</v>
      </c>
      <c r="G19" s="81"/>
      <c r="H19" s="86"/>
      <c r="I19" s="97">
        <f t="shared" si="0"/>
      </c>
      <c r="K19" s="57">
        <f t="shared" si="1"/>
        <v>1</v>
      </c>
      <c r="L19" s="57">
        <f>IF(AND(G19="",F$8="да",K19=2),0,1)*IF(AND(G19&lt;&gt;"",OR(F$8="",K19&lt;&gt;2)),0,1)</f>
        <v>1</v>
      </c>
      <c r="M19" s="57">
        <f>IF(F$8="да",IF(AND(K19=1,G19=""),1,IF(AND(K19=2,G19&lt;&gt;""),1,0)),IF(AND(K19&gt;0,G19=""),1,0))</f>
        <v>1</v>
      </c>
      <c r="N19" s="57">
        <f>IF(AND(K19=1,F$8=""),0,1)</f>
        <v>1</v>
      </c>
      <c r="O19" s="57">
        <f t="shared" si="2"/>
        <v>1</v>
      </c>
      <c r="P19" s="56"/>
      <c r="Q19" s="56"/>
      <c r="R19" s="56"/>
      <c r="S19" s="56"/>
      <c r="T19" s="56"/>
      <c r="U19" s="64"/>
      <c r="V19" s="56"/>
      <c r="W19" s="56"/>
      <c r="X19" s="61"/>
      <c r="Y19" s="56"/>
    </row>
    <row r="20" spans="1:25" ht="34.5" customHeight="1" thickBot="1">
      <c r="A20" s="64">
        <f>IF(F9="да",IF(K20*L20*M20*N20*O20&gt;0,1,0),1)</f>
        <v>1</v>
      </c>
      <c r="B20" s="57"/>
      <c r="C20" s="114" t="s">
        <v>168</v>
      </c>
      <c r="D20" s="71" t="s">
        <v>165</v>
      </c>
      <c r="E20" s="74" t="s">
        <v>266</v>
      </c>
      <c r="F20" s="99" t="s">
        <v>16</v>
      </c>
      <c r="G20" s="81"/>
      <c r="H20" s="86"/>
      <c r="I20" s="97">
        <f t="shared" si="0"/>
      </c>
      <c r="K20" s="57">
        <f t="shared" si="1"/>
        <v>1</v>
      </c>
      <c r="L20" s="57">
        <f aca="true" t="shared" si="3" ref="L20:L29">IF(AND(G20="",F$9="да",K20=2),0,1)*IF(AND(G20&lt;&gt;"",OR(F$9="",K20&lt;&gt;2)),0,1)</f>
        <v>1</v>
      </c>
      <c r="M20" s="57">
        <f aca="true" t="shared" si="4" ref="M20:M29">IF(F$9="да",IF(AND(K20=1,G20=""),1,IF(AND(K20=2,G20&lt;&gt;""),1,0)),IF(AND(K20&gt;0,G20=""),1,0))</f>
        <v>1</v>
      </c>
      <c r="N20" s="57">
        <f aca="true" t="shared" si="5" ref="N20:N30">IF(AND(K20=1,F$9=""),0,1)</f>
        <v>1</v>
      </c>
      <c r="O20" s="57">
        <f t="shared" si="2"/>
        <v>1</v>
      </c>
      <c r="P20" s="56"/>
      <c r="Q20" s="56"/>
      <c r="R20" s="56"/>
      <c r="S20" s="56"/>
      <c r="T20" s="56"/>
      <c r="U20" s="64"/>
      <c r="V20" s="56"/>
      <c r="W20" s="56"/>
      <c r="X20" s="61"/>
      <c r="Y20" s="56"/>
    </row>
    <row r="21" spans="1:25" ht="34.5" customHeight="1" thickBot="1">
      <c r="A21" s="64">
        <f>IF(F9="да",IF(K21*L21*M21*N21*O21&gt;0,1,0),1)</f>
        <v>1</v>
      </c>
      <c r="B21" s="57"/>
      <c r="C21" s="115"/>
      <c r="D21" s="72" t="s">
        <v>166</v>
      </c>
      <c r="E21" s="74" t="s">
        <v>266</v>
      </c>
      <c r="F21" s="99" t="s">
        <v>16</v>
      </c>
      <c r="G21" s="81"/>
      <c r="H21" s="86"/>
      <c r="I21" s="97">
        <f t="shared" si="0"/>
      </c>
      <c r="K21" s="57">
        <f t="shared" si="1"/>
        <v>1</v>
      </c>
      <c r="L21" s="57">
        <f t="shared" si="3"/>
        <v>1</v>
      </c>
      <c r="M21" s="57">
        <f t="shared" si="4"/>
        <v>1</v>
      </c>
      <c r="N21" s="57">
        <f t="shared" si="5"/>
        <v>1</v>
      </c>
      <c r="O21" s="57">
        <f t="shared" si="2"/>
        <v>1</v>
      </c>
      <c r="P21" s="56"/>
      <c r="Q21" s="56"/>
      <c r="R21" s="56"/>
      <c r="S21" s="56"/>
      <c r="T21" s="56"/>
      <c r="U21" s="64"/>
      <c r="V21" s="56"/>
      <c r="W21" s="56"/>
      <c r="X21" s="61"/>
      <c r="Y21" s="56"/>
    </row>
    <row r="22" spans="1:25" ht="34.5" customHeight="1" thickBot="1">
      <c r="A22" s="64">
        <f>IF(F9="да",IF(K22*L22*M22*N22*O22&gt;0,1,0),1)</f>
        <v>1</v>
      </c>
      <c r="B22" s="57"/>
      <c r="C22" s="115"/>
      <c r="D22" s="72" t="s">
        <v>160</v>
      </c>
      <c r="E22" s="74" t="s">
        <v>267</v>
      </c>
      <c r="F22" s="99" t="s">
        <v>16</v>
      </c>
      <c r="G22" s="81"/>
      <c r="H22" s="86"/>
      <c r="I22" s="97">
        <f t="shared" si="0"/>
      </c>
      <c r="K22" s="57">
        <f t="shared" si="1"/>
        <v>1</v>
      </c>
      <c r="L22" s="57">
        <f t="shared" si="3"/>
        <v>1</v>
      </c>
      <c r="M22" s="57">
        <f t="shared" si="4"/>
        <v>1</v>
      </c>
      <c r="N22" s="57">
        <f t="shared" si="5"/>
        <v>1</v>
      </c>
      <c r="O22" s="57">
        <f t="shared" si="2"/>
        <v>1</v>
      </c>
      <c r="P22" s="56"/>
      <c r="Q22" s="56"/>
      <c r="R22" s="56"/>
      <c r="S22" s="56"/>
      <c r="T22" s="56"/>
      <c r="U22" s="64"/>
      <c r="V22" s="56"/>
      <c r="W22" s="56"/>
      <c r="X22" s="61"/>
      <c r="Y22" s="56"/>
    </row>
    <row r="23" spans="1:25" ht="34.5" customHeight="1" thickBot="1">
      <c r="A23" s="64">
        <f>IF(F9="да",IF(K23*L23*M23*N23*O23&gt;0,1,0),1)</f>
        <v>1</v>
      </c>
      <c r="B23" s="57"/>
      <c r="C23" s="116"/>
      <c r="D23" s="72" t="s">
        <v>159</v>
      </c>
      <c r="E23" s="75" t="s">
        <v>267</v>
      </c>
      <c r="F23" s="99" t="s">
        <v>16</v>
      </c>
      <c r="G23" s="81"/>
      <c r="H23" s="86"/>
      <c r="I23" s="97">
        <f t="shared" si="0"/>
      </c>
      <c r="K23" s="57">
        <f t="shared" si="1"/>
        <v>1</v>
      </c>
      <c r="L23" s="57">
        <f t="shared" si="3"/>
        <v>1</v>
      </c>
      <c r="M23" s="57">
        <f t="shared" si="4"/>
        <v>1</v>
      </c>
      <c r="N23" s="57">
        <f t="shared" si="5"/>
        <v>1</v>
      </c>
      <c r="O23" s="57">
        <f t="shared" si="2"/>
        <v>1</v>
      </c>
      <c r="P23" s="56"/>
      <c r="Q23" s="56"/>
      <c r="R23" s="56"/>
      <c r="S23" s="56"/>
      <c r="T23" s="56"/>
      <c r="U23" s="64"/>
      <c r="V23" s="56"/>
      <c r="W23" s="56"/>
      <c r="X23" s="61"/>
      <c r="Y23" s="56"/>
    </row>
    <row r="24" spans="1:25" ht="34.5" customHeight="1" thickBot="1">
      <c r="A24" s="64">
        <f>IF(F9="да",IF(K24*L24*M24*N24*O24&gt;0,1,0),1)</f>
        <v>1</v>
      </c>
      <c r="B24" s="57"/>
      <c r="C24" s="114" t="s">
        <v>255</v>
      </c>
      <c r="D24" s="71" t="s">
        <v>170</v>
      </c>
      <c r="E24" s="74" t="s">
        <v>266</v>
      </c>
      <c r="F24" s="99" t="s">
        <v>16</v>
      </c>
      <c r="G24" s="81"/>
      <c r="H24" s="86"/>
      <c r="I24" s="97">
        <f t="shared" si="0"/>
      </c>
      <c r="K24" s="57">
        <f t="shared" si="1"/>
        <v>1</v>
      </c>
      <c r="L24" s="57">
        <f t="shared" si="3"/>
        <v>1</v>
      </c>
      <c r="M24" s="57">
        <f t="shared" si="4"/>
        <v>1</v>
      </c>
      <c r="N24" s="57">
        <f t="shared" si="5"/>
        <v>1</v>
      </c>
      <c r="O24" s="57">
        <f t="shared" si="2"/>
        <v>1</v>
      </c>
      <c r="P24" s="56"/>
      <c r="Q24" s="56"/>
      <c r="R24" s="56"/>
      <c r="S24" s="56"/>
      <c r="T24" s="56"/>
      <c r="U24" s="64"/>
      <c r="V24" s="56"/>
      <c r="W24" s="56"/>
      <c r="X24" s="61"/>
      <c r="Y24" s="56"/>
    </row>
    <row r="25" spans="1:25" ht="34.5" customHeight="1" thickBot="1">
      <c r="A25" s="64">
        <f>IF(F9="да",IF(K25*L25*M25*N25*O25&gt;0,1,0),1)</f>
        <v>1</v>
      </c>
      <c r="B25" s="57"/>
      <c r="C25" s="115"/>
      <c r="D25" s="72" t="s">
        <v>165</v>
      </c>
      <c r="E25" s="74" t="s">
        <v>266</v>
      </c>
      <c r="F25" s="99" t="s">
        <v>16</v>
      </c>
      <c r="G25" s="81"/>
      <c r="H25" s="86"/>
      <c r="I25" s="97">
        <f t="shared" si="0"/>
      </c>
      <c r="K25" s="57">
        <f t="shared" si="1"/>
        <v>1</v>
      </c>
      <c r="L25" s="57">
        <f t="shared" si="3"/>
        <v>1</v>
      </c>
      <c r="M25" s="57">
        <f t="shared" si="4"/>
        <v>1</v>
      </c>
      <c r="N25" s="57">
        <f t="shared" si="5"/>
        <v>1</v>
      </c>
      <c r="O25" s="57">
        <f t="shared" si="2"/>
        <v>1</v>
      </c>
      <c r="P25" s="56"/>
      <c r="Q25" s="56"/>
      <c r="R25" s="56"/>
      <c r="S25" s="56"/>
      <c r="T25" s="56"/>
      <c r="U25" s="64"/>
      <c r="V25" s="56"/>
      <c r="W25" s="56"/>
      <c r="X25" s="61"/>
      <c r="Y25" s="56"/>
    </row>
    <row r="26" spans="1:25" ht="34.5" customHeight="1" thickBot="1">
      <c r="A26" s="64">
        <f>IF(F9="да",IF(K26*L26*M26*N26*O26&gt;0,1,0),1)</f>
        <v>1</v>
      </c>
      <c r="B26" s="57"/>
      <c r="C26" s="115"/>
      <c r="D26" s="72" t="s">
        <v>166</v>
      </c>
      <c r="E26" s="74" t="s">
        <v>266</v>
      </c>
      <c r="F26" s="99" t="s">
        <v>16</v>
      </c>
      <c r="G26" s="81"/>
      <c r="H26" s="86"/>
      <c r="I26" s="97">
        <f t="shared" si="0"/>
      </c>
      <c r="K26" s="57">
        <f t="shared" si="1"/>
        <v>1</v>
      </c>
      <c r="L26" s="57">
        <f t="shared" si="3"/>
        <v>1</v>
      </c>
      <c r="M26" s="57">
        <f t="shared" si="4"/>
        <v>1</v>
      </c>
      <c r="N26" s="57">
        <f t="shared" si="5"/>
        <v>1</v>
      </c>
      <c r="O26" s="57">
        <f t="shared" si="2"/>
        <v>1</v>
      </c>
      <c r="P26" s="56"/>
      <c r="Q26" s="56"/>
      <c r="R26" s="56"/>
      <c r="S26" s="56"/>
      <c r="T26" s="56"/>
      <c r="U26" s="64"/>
      <c r="V26" s="56"/>
      <c r="W26" s="56"/>
      <c r="X26" s="61"/>
      <c r="Y26" s="56"/>
    </row>
    <row r="27" spans="1:25" ht="34.5" customHeight="1" thickBot="1">
      <c r="A27" s="64">
        <f>IF(F9="да",IF(K27*L27*M27*N27*O27&gt;0,1,0),1)</f>
        <v>1</v>
      </c>
      <c r="B27" s="57"/>
      <c r="C27" s="115"/>
      <c r="D27" s="72" t="s">
        <v>171</v>
      </c>
      <c r="E27" s="74" t="s">
        <v>267</v>
      </c>
      <c r="F27" s="99" t="s">
        <v>16</v>
      </c>
      <c r="G27" s="81"/>
      <c r="H27" s="86"/>
      <c r="I27" s="97">
        <f t="shared" si="0"/>
      </c>
      <c r="K27" s="57">
        <f t="shared" si="1"/>
        <v>1</v>
      </c>
      <c r="L27" s="57">
        <f t="shared" si="3"/>
        <v>1</v>
      </c>
      <c r="M27" s="57">
        <f t="shared" si="4"/>
        <v>1</v>
      </c>
      <c r="N27" s="57">
        <f t="shared" si="5"/>
        <v>1</v>
      </c>
      <c r="O27" s="57">
        <f t="shared" si="2"/>
        <v>1</v>
      </c>
      <c r="P27" s="56"/>
      <c r="Q27" s="56"/>
      <c r="R27" s="56"/>
      <c r="S27" s="56"/>
      <c r="T27" s="56"/>
      <c r="U27" s="64"/>
      <c r="V27" s="56"/>
      <c r="W27" s="56"/>
      <c r="X27" s="61"/>
      <c r="Y27" s="56"/>
    </row>
    <row r="28" spans="1:25" ht="34.5" customHeight="1" thickBot="1">
      <c r="A28" s="64">
        <f>IF(F9="да",IF(K28*L28*M28*N28*O28&gt;0,1,0),1)</f>
        <v>1</v>
      </c>
      <c r="B28" s="57"/>
      <c r="C28" s="115"/>
      <c r="D28" s="72" t="s">
        <v>159</v>
      </c>
      <c r="E28" s="74" t="s">
        <v>267</v>
      </c>
      <c r="F28" s="99" t="s">
        <v>16</v>
      </c>
      <c r="G28" s="81"/>
      <c r="H28" s="86"/>
      <c r="I28" s="97">
        <f t="shared" si="0"/>
      </c>
      <c r="K28" s="57">
        <f t="shared" si="1"/>
        <v>1</v>
      </c>
      <c r="L28" s="57">
        <f t="shared" si="3"/>
        <v>1</v>
      </c>
      <c r="M28" s="57">
        <f t="shared" si="4"/>
        <v>1</v>
      </c>
      <c r="N28" s="57">
        <f t="shared" si="5"/>
        <v>1</v>
      </c>
      <c r="O28" s="57">
        <f t="shared" si="2"/>
        <v>1</v>
      </c>
      <c r="P28" s="56"/>
      <c r="Q28" s="56"/>
      <c r="R28" s="56"/>
      <c r="S28" s="56"/>
      <c r="T28" s="56"/>
      <c r="U28" s="64"/>
      <c r="V28" s="56"/>
      <c r="W28" s="56"/>
      <c r="X28" s="61"/>
      <c r="Y28" s="56"/>
    </row>
    <row r="29" spans="1:25" ht="34.5" customHeight="1" thickBot="1">
      <c r="A29" s="64">
        <f>IF(F9="да",IF(K29*L29*M29*N29*O29&gt;0,1,0),1)</f>
        <v>1</v>
      </c>
      <c r="B29" s="57"/>
      <c r="C29" s="116"/>
      <c r="D29" s="73" t="s">
        <v>160</v>
      </c>
      <c r="E29" s="75" t="s">
        <v>267</v>
      </c>
      <c r="F29" s="99" t="s">
        <v>16</v>
      </c>
      <c r="G29" s="81"/>
      <c r="H29" s="89" t="s">
        <v>291</v>
      </c>
      <c r="I29" s="97">
        <f t="shared" si="0"/>
      </c>
      <c r="K29" s="57">
        <f t="shared" si="1"/>
        <v>1</v>
      </c>
      <c r="L29" s="57">
        <f t="shared" si="3"/>
        <v>1</v>
      </c>
      <c r="M29" s="57">
        <f t="shared" si="4"/>
        <v>1</v>
      </c>
      <c r="N29" s="57">
        <f t="shared" si="5"/>
        <v>1</v>
      </c>
      <c r="O29" s="57">
        <f t="shared" si="2"/>
        <v>1</v>
      </c>
      <c r="P29" s="56"/>
      <c r="Q29" s="56"/>
      <c r="R29" s="56"/>
      <c r="S29" s="56"/>
      <c r="T29" s="56"/>
      <c r="U29" s="64"/>
      <c r="V29" s="56"/>
      <c r="W29" s="56"/>
      <c r="X29" s="61"/>
      <c r="Y29" s="56"/>
    </row>
    <row r="30" spans="1:24" s="64" customFormat="1" ht="34.5" customHeight="1" thickBot="1">
      <c r="A30" s="64">
        <f>IF(F9="да",IF(K30*L30*M30*N30*O30&gt;0,1,0),1)</f>
        <v>1</v>
      </c>
      <c r="B30" s="57"/>
      <c r="C30" s="114" t="s">
        <v>261</v>
      </c>
      <c r="D30" s="72" t="s">
        <v>176</v>
      </c>
      <c r="E30" s="74" t="s">
        <v>266</v>
      </c>
      <c r="F30" s="99" t="s">
        <v>16</v>
      </c>
      <c r="G30" s="81"/>
      <c r="H30" s="81">
        <v>3</v>
      </c>
      <c r="I30" s="97">
        <f t="shared" si="0"/>
      </c>
      <c r="J30" s="57"/>
      <c r="K30" s="57">
        <f t="shared" si="1"/>
        <v>1</v>
      </c>
      <c r="L30" s="57">
        <f>IF(AND(G30="",F$9="да",K30=2),0,1)*IF(AND(G30&lt;&gt;"",OR(F$9="",K30&lt;&gt;2)),0,1)*IF(AND(F30="да",H30=0),0,1)*IF(AND(G30&gt;0,H30&gt;0),0,1)</f>
        <v>1</v>
      </c>
      <c r="M30" s="57">
        <f>IF(F$9="да",IF(AND(K30=1,G30=""),1,IF(AND(K30=2,G30&lt;&gt;""),1,0)),IF(AND(K30&gt;0,H30=""),1,0))</f>
        <v>1</v>
      </c>
      <c r="N30" s="57">
        <f t="shared" si="5"/>
        <v>1</v>
      </c>
      <c r="O30" s="57">
        <f t="shared" si="2"/>
        <v>1</v>
      </c>
      <c r="P30" s="57"/>
      <c r="Q30" s="57"/>
      <c r="X30" s="61"/>
    </row>
    <row r="31" spans="1:24" s="64" customFormat="1" ht="34.5" customHeight="1" thickBot="1">
      <c r="A31" s="64">
        <f>IF(F9="да",IF(K31*L31*M31*N31*O31&gt;0,1,0),1)</f>
        <v>1</v>
      </c>
      <c r="B31" s="57"/>
      <c r="C31" s="115"/>
      <c r="D31" s="72" t="s">
        <v>177</v>
      </c>
      <c r="E31" s="74" t="s">
        <v>266</v>
      </c>
      <c r="F31" s="99" t="s">
        <v>17</v>
      </c>
      <c r="G31" s="88" t="s">
        <v>297</v>
      </c>
      <c r="H31" s="81"/>
      <c r="I31" s="97">
        <f t="shared" si="0"/>
      </c>
      <c r="J31" s="57"/>
      <c r="K31" s="57">
        <f>IF(F31="да",1,IF(F31="нет",2,0))</f>
        <v>2</v>
      </c>
      <c r="L31" s="57">
        <f>IF(AND(G31="",F$9="да",K31=2),0,1)*IF(AND(G31&lt;&gt;"",OR(F$9="",K31&lt;&gt;2)),0,1)*IF(AND(F31="да",H31=0),0,1)*IF(AND(G31&gt;0,H31&gt;0),0,1)</f>
        <v>1</v>
      </c>
      <c r="M31" s="57">
        <f>IF(F$9="да",IF(AND(K31=1,G31=""),1,IF(AND(K31=2,G31&lt;&gt;""),1,0)),IF(AND(K31&gt;0,H31=""),1,0))</f>
        <v>1</v>
      </c>
      <c r="N31" s="57">
        <f>IF(AND(K31=1,F$9=""),0,1)</f>
        <v>1</v>
      </c>
      <c r="O31" s="57">
        <f>IF(AND(K31=1,N31=0),0,1)</f>
        <v>1</v>
      </c>
      <c r="P31" s="57"/>
      <c r="X31" s="61"/>
    </row>
    <row r="32" spans="1:24" s="64" customFormat="1" ht="34.5" customHeight="1" thickBot="1">
      <c r="A32" s="64">
        <f>IF(F9="да",IF(K32*L32*M32*N32*O32&gt;0,1,0),1)</f>
        <v>1</v>
      </c>
      <c r="B32" s="57"/>
      <c r="C32" s="115"/>
      <c r="D32" s="72" t="s">
        <v>178</v>
      </c>
      <c r="E32" s="74" t="s">
        <v>266</v>
      </c>
      <c r="F32" s="99" t="s">
        <v>17</v>
      </c>
      <c r="G32" s="81" t="s">
        <v>297</v>
      </c>
      <c r="H32" s="81"/>
      <c r="I32" s="97">
        <f t="shared" si="0"/>
      </c>
      <c r="J32" s="57"/>
      <c r="K32" s="57">
        <f>IF(F32="да",1,IF(F32="нет",2,0))</f>
        <v>2</v>
      </c>
      <c r="L32" s="57">
        <f>IF(AND(G32="",F$9="да",K32=2),0,1)*IF(AND(G32&lt;&gt;"",OR(F$9="",K32&lt;&gt;2)),0,1)*IF(AND(F32="да",H32=0),0,1)*IF(AND(G32&gt;0,H32&gt;0),0,1)</f>
        <v>1</v>
      </c>
      <c r="M32" s="57">
        <f>IF(F$9="да",IF(AND(K32=1,G32=""),1,IF(AND(K32=2,G32&lt;&gt;""),1,0)),IF(AND(K32&gt;0,H32=""),1,0))</f>
        <v>1</v>
      </c>
      <c r="N32" s="57">
        <f>IF(AND(K32=1,F$9=""),0,1)</f>
        <v>1</v>
      </c>
      <c r="O32" s="57">
        <f>IF(AND(K32=1,N32=0),0,1)</f>
        <v>1</v>
      </c>
      <c r="P32" s="57"/>
      <c r="X32" s="61"/>
    </row>
    <row r="33" spans="1:24" s="64" customFormat="1" ht="34.5" customHeight="1" thickBot="1">
      <c r="A33" s="64">
        <f>IF(F9="да",IF(K33*L33*M33*N33*O33&gt;0,1,0),1)</f>
        <v>1</v>
      </c>
      <c r="B33" s="57"/>
      <c r="C33" s="115"/>
      <c r="D33" s="72" t="s">
        <v>171</v>
      </c>
      <c r="E33" s="74" t="s">
        <v>266</v>
      </c>
      <c r="F33" s="99" t="s">
        <v>16</v>
      </c>
      <c r="G33" s="81"/>
      <c r="H33" s="86"/>
      <c r="I33" s="97">
        <f t="shared" si="0"/>
      </c>
      <c r="J33" s="57"/>
      <c r="K33" s="57">
        <f>IF(F33="да",1,IF(F33="нет",2,0))</f>
        <v>1</v>
      </c>
      <c r="L33" s="57">
        <f>IF(AND(G33="",F$9="да",K33=2),0,1)*IF(AND(G33&lt;&gt;"",OR(F$9="",K33&lt;&gt;2)),0,1)</f>
        <v>1</v>
      </c>
      <c r="M33" s="57">
        <f>IF(F$9="да",IF(AND(K33=1,G33=""),1,IF(AND(K33=2,G33&lt;&gt;""),1,0)),IF(AND(K33&gt;0,G33=""),1,0))</f>
        <v>1</v>
      </c>
      <c r="N33" s="57">
        <f>IF(AND(K33=1,F$9=""),0,1)</f>
        <v>1</v>
      </c>
      <c r="O33" s="57">
        <f>IF(AND(K33=1,N33=0),0,1)</f>
        <v>1</v>
      </c>
      <c r="X33" s="61"/>
    </row>
    <row r="34" spans="1:24" s="64" customFormat="1" ht="34.5" customHeight="1" thickBot="1">
      <c r="A34" s="64">
        <f>IF(F9="да",IF(K34*L34*M34*N34*O34&gt;0,1,0),1)</f>
        <v>1</v>
      </c>
      <c r="B34" s="57"/>
      <c r="C34" s="115"/>
      <c r="D34" s="72" t="s">
        <v>159</v>
      </c>
      <c r="E34" s="74" t="s">
        <v>266</v>
      </c>
      <c r="F34" s="99" t="s">
        <v>16</v>
      </c>
      <c r="G34" s="81"/>
      <c r="H34" s="86"/>
      <c r="I34" s="97">
        <f t="shared" si="0"/>
      </c>
      <c r="J34" s="57"/>
      <c r="K34" s="57">
        <f aca="true" t="shared" si="6" ref="K34:K39">IF(F34="да",1,IF(F34="нет",2,0))</f>
        <v>1</v>
      </c>
      <c r="L34" s="57">
        <f aca="true" t="shared" si="7" ref="L34:L39">IF(AND(G34="",F$9="да",K34=2),0,1)*IF(AND(G34&lt;&gt;"",OR(F$9="",K34&lt;&gt;2)),0,1)</f>
        <v>1</v>
      </c>
      <c r="M34" s="57">
        <f aca="true" t="shared" si="8" ref="M34:M39">IF(F$9="да",IF(AND(K34=1,G34=""),1,IF(AND(K34=2,G34&lt;&gt;""),1,0)),IF(AND(K34&gt;0,G34=""),1,0))</f>
        <v>1</v>
      </c>
      <c r="N34" s="57">
        <f aca="true" t="shared" si="9" ref="N34:N39">IF(AND(K34=1,F$9=""),0,1)</f>
        <v>1</v>
      </c>
      <c r="O34" s="57">
        <f aca="true" t="shared" si="10" ref="O34:O39">IF(AND(K34=1,N34=0),0,1)</f>
        <v>1</v>
      </c>
      <c r="X34" s="61"/>
    </row>
    <row r="35" spans="1:24" s="64" customFormat="1" ht="34.5" customHeight="1" thickBot="1">
      <c r="A35" s="64">
        <f>IF(F9="да",IF(K35*L35*M35*N35*O35&gt;0,1,0),1)</f>
        <v>1</v>
      </c>
      <c r="B35" s="57"/>
      <c r="C35" s="115"/>
      <c r="D35" s="72" t="s">
        <v>166</v>
      </c>
      <c r="E35" s="74" t="s">
        <v>266</v>
      </c>
      <c r="F35" s="99" t="s">
        <v>16</v>
      </c>
      <c r="G35" s="81"/>
      <c r="H35" s="86"/>
      <c r="I35" s="97">
        <f t="shared" si="0"/>
      </c>
      <c r="J35" s="57"/>
      <c r="K35" s="57">
        <f t="shared" si="6"/>
        <v>1</v>
      </c>
      <c r="L35" s="57">
        <f t="shared" si="7"/>
        <v>1</v>
      </c>
      <c r="M35" s="57">
        <f t="shared" si="8"/>
        <v>1</v>
      </c>
      <c r="N35" s="57">
        <f t="shared" si="9"/>
        <v>1</v>
      </c>
      <c r="O35" s="57">
        <f t="shared" si="10"/>
        <v>1</v>
      </c>
      <c r="X35" s="61"/>
    </row>
    <row r="36" spans="1:24" s="64" customFormat="1" ht="34.5" customHeight="1" thickBot="1">
      <c r="A36" s="64">
        <f>IF(F9="да",IF(K36*L36*M36*N36*O36&gt;0,1,0),1)</f>
        <v>1</v>
      </c>
      <c r="B36" s="57"/>
      <c r="C36" s="115"/>
      <c r="D36" s="72" t="s">
        <v>170</v>
      </c>
      <c r="E36" s="74" t="s">
        <v>267</v>
      </c>
      <c r="F36" s="99" t="s">
        <v>16</v>
      </c>
      <c r="G36" s="81"/>
      <c r="H36" s="86"/>
      <c r="I36" s="97">
        <f t="shared" si="0"/>
      </c>
      <c r="J36" s="57"/>
      <c r="K36" s="57">
        <f t="shared" si="6"/>
        <v>1</v>
      </c>
      <c r="L36" s="57">
        <f t="shared" si="7"/>
        <v>1</v>
      </c>
      <c r="M36" s="57">
        <f t="shared" si="8"/>
        <v>1</v>
      </c>
      <c r="N36" s="57">
        <f t="shared" si="9"/>
        <v>1</v>
      </c>
      <c r="O36" s="57">
        <f t="shared" si="10"/>
        <v>1</v>
      </c>
      <c r="X36" s="61"/>
    </row>
    <row r="37" spans="1:24" s="64" customFormat="1" ht="34.5" customHeight="1" thickBot="1">
      <c r="A37" s="64">
        <f>IF(F9="да",IF(K37*L37*M37*N37*O37&gt;0,1,0),1)</f>
        <v>1</v>
      </c>
      <c r="B37" s="57"/>
      <c r="C37" s="115"/>
      <c r="D37" s="72" t="s">
        <v>160</v>
      </c>
      <c r="E37" s="74" t="s">
        <v>267</v>
      </c>
      <c r="F37" s="99" t="s">
        <v>16</v>
      </c>
      <c r="G37" s="81"/>
      <c r="H37" s="86"/>
      <c r="I37" s="97">
        <f t="shared" si="0"/>
      </c>
      <c r="J37" s="57"/>
      <c r="K37" s="57">
        <f t="shared" si="6"/>
        <v>1</v>
      </c>
      <c r="L37" s="57">
        <f t="shared" si="7"/>
        <v>1</v>
      </c>
      <c r="M37" s="57">
        <f t="shared" si="8"/>
        <v>1</v>
      </c>
      <c r="N37" s="57">
        <f t="shared" si="9"/>
        <v>1</v>
      </c>
      <c r="O37" s="57">
        <f t="shared" si="10"/>
        <v>1</v>
      </c>
      <c r="X37" s="61"/>
    </row>
    <row r="38" spans="1:24" s="64" customFormat="1" ht="34.5" customHeight="1" thickBot="1">
      <c r="A38" s="64">
        <f>IF(F9="да",IF(K38*L38*M38*N38*O38&gt;0,1,0),1)</f>
        <v>1</v>
      </c>
      <c r="B38" s="57"/>
      <c r="C38" s="115"/>
      <c r="D38" s="72" t="s">
        <v>174</v>
      </c>
      <c r="E38" s="74" t="s">
        <v>267</v>
      </c>
      <c r="F38" s="99" t="s">
        <v>16</v>
      </c>
      <c r="G38" s="81"/>
      <c r="H38" s="86"/>
      <c r="I38" s="97">
        <f t="shared" si="0"/>
      </c>
      <c r="J38" s="57"/>
      <c r="K38" s="57">
        <f t="shared" si="6"/>
        <v>1</v>
      </c>
      <c r="L38" s="57">
        <f t="shared" si="7"/>
        <v>1</v>
      </c>
      <c r="M38" s="57">
        <f t="shared" si="8"/>
        <v>1</v>
      </c>
      <c r="N38" s="57">
        <f t="shared" si="9"/>
        <v>1</v>
      </c>
      <c r="O38" s="57">
        <f t="shared" si="10"/>
        <v>1</v>
      </c>
      <c r="X38" s="61"/>
    </row>
    <row r="39" spans="1:24" s="64" customFormat="1" ht="34.5" customHeight="1" thickBot="1">
      <c r="A39" s="64">
        <f>IF(F9="да",IF(K39*L39*M39*N39*O39&gt;0,1,0),1)</f>
        <v>1</v>
      </c>
      <c r="B39" s="57"/>
      <c r="C39" s="116"/>
      <c r="D39" s="73" t="s">
        <v>165</v>
      </c>
      <c r="E39" s="75" t="s">
        <v>267</v>
      </c>
      <c r="F39" s="99" t="s">
        <v>16</v>
      </c>
      <c r="G39" s="81"/>
      <c r="H39" s="86"/>
      <c r="I39" s="97">
        <f t="shared" si="0"/>
      </c>
      <c r="J39" s="57"/>
      <c r="K39" s="57">
        <f t="shared" si="6"/>
        <v>1</v>
      </c>
      <c r="L39" s="57">
        <f t="shared" si="7"/>
        <v>1</v>
      </c>
      <c r="M39" s="57">
        <f t="shared" si="8"/>
        <v>1</v>
      </c>
      <c r="N39" s="57">
        <f t="shared" si="9"/>
        <v>1</v>
      </c>
      <c r="O39" s="57">
        <f t="shared" si="10"/>
        <v>1</v>
      </c>
      <c r="X39" s="61"/>
    </row>
    <row r="40" spans="1:24" s="64" customFormat="1" ht="34.5" customHeight="1">
      <c r="A40" s="64">
        <f>IF(F9="да",IF(K40*N40*O40&gt;0,1,0),1)</f>
        <v>1</v>
      </c>
      <c r="B40" s="57"/>
      <c r="C40" s="114" t="s">
        <v>15</v>
      </c>
      <c r="D40" s="77" t="s">
        <v>171</v>
      </c>
      <c r="E40" s="74" t="s">
        <v>282</v>
      </c>
      <c r="F40" s="100" t="s">
        <v>16</v>
      </c>
      <c r="G40" s="57"/>
      <c r="H40" s="57"/>
      <c r="I40" s="97">
        <f t="shared" si="0"/>
      </c>
      <c r="J40" s="57"/>
      <c r="K40" s="57">
        <f>IF(F40="да",1,IF(F40="нет",2,0))</f>
        <v>1</v>
      </c>
      <c r="L40" s="57"/>
      <c r="M40" s="57"/>
      <c r="N40" s="57">
        <f>IF(AND(K40=1,F$9=""),0,1)</f>
        <v>1</v>
      </c>
      <c r="O40" s="57">
        <f>IF(AND(K40=1,N40=0),0,1)</f>
        <v>1</v>
      </c>
      <c r="X40" s="61"/>
    </row>
    <row r="41" spans="1:24" s="64" customFormat="1" ht="34.5" customHeight="1">
      <c r="A41" s="64">
        <f>IF(F9="да",IF(K41*N41*O41&gt;0,1,0),1)</f>
        <v>1</v>
      </c>
      <c r="B41" s="57"/>
      <c r="C41" s="115"/>
      <c r="D41" s="77" t="s">
        <v>166</v>
      </c>
      <c r="E41" s="74" t="s">
        <v>283</v>
      </c>
      <c r="F41" s="100" t="s">
        <v>17</v>
      </c>
      <c r="G41" s="57"/>
      <c r="H41" s="57"/>
      <c r="I41" s="97">
        <f t="shared" si="0"/>
      </c>
      <c r="J41" s="57"/>
      <c r="K41" s="57">
        <f>IF(F41="да",1,IF(F41="нет",2,0))</f>
        <v>2</v>
      </c>
      <c r="L41" s="57"/>
      <c r="M41" s="57"/>
      <c r="N41" s="57">
        <f>IF(AND(K41=1,F$9=""),0,1)</f>
        <v>1</v>
      </c>
      <c r="O41" s="57">
        <f>IF(AND(K41=1,N41=0),0,1)</f>
        <v>1</v>
      </c>
      <c r="X41" s="61"/>
    </row>
    <row r="42" spans="1:24" s="64" customFormat="1" ht="34.5" customHeight="1">
      <c r="A42" s="64">
        <f>IF(F9="да",IF(K42*N42*O42&gt;0,1,0),1)</f>
        <v>1</v>
      </c>
      <c r="B42" s="57"/>
      <c r="C42" s="115"/>
      <c r="D42" s="77" t="s">
        <v>174</v>
      </c>
      <c r="E42" s="74" t="s">
        <v>284</v>
      </c>
      <c r="F42" s="100" t="s">
        <v>17</v>
      </c>
      <c r="G42" s="57"/>
      <c r="H42" s="57"/>
      <c r="I42" s="97">
        <f aca="true" t="shared" si="11" ref="I42:I47">IF(N42=0,"Вы указали участие в ВПР классов, наличие которых не предусмотрено указанными программами.","")</f>
      </c>
      <c r="J42" s="57"/>
      <c r="K42" s="57">
        <f>IF(F42="да",1,IF(F42="нет",2,0))</f>
        <v>2</v>
      </c>
      <c r="L42" s="57"/>
      <c r="M42" s="57"/>
      <c r="N42" s="57">
        <f>IF(AND(K42=1,F$9=""),0,1)</f>
        <v>1</v>
      </c>
      <c r="O42" s="57">
        <f>IF(AND(K42=1,N42=0),0,1)</f>
        <v>1</v>
      </c>
      <c r="X42" s="61"/>
    </row>
    <row r="43" spans="1:24" s="64" customFormat="1" ht="34.5" customHeight="1">
      <c r="A43" s="64">
        <f>IF(F9="да",IF(K43*N43*O43&gt;0,1,0),1)</f>
        <v>1</v>
      </c>
      <c r="B43" s="57"/>
      <c r="C43" s="115"/>
      <c r="D43" s="77" t="s">
        <v>170</v>
      </c>
      <c r="E43" s="74" t="s">
        <v>285</v>
      </c>
      <c r="F43" s="100" t="s">
        <v>16</v>
      </c>
      <c r="G43" s="57"/>
      <c r="H43" s="57"/>
      <c r="I43" s="97">
        <f t="shared" si="11"/>
      </c>
      <c r="J43" s="57"/>
      <c r="K43" s="57">
        <f>IF(F43="да",1,IF(F43="нет",2,0))</f>
        <v>1</v>
      </c>
      <c r="L43" s="57"/>
      <c r="M43" s="57"/>
      <c r="N43" s="57">
        <f>IF(AND(K43=1,F$9=""),0,1)</f>
        <v>1</v>
      </c>
      <c r="O43" s="57">
        <f>IF(AND(K43=1,N43=0),0,1)</f>
        <v>1</v>
      </c>
      <c r="X43" s="61"/>
    </row>
    <row r="44" spans="1:24" s="64" customFormat="1" ht="34.5" customHeight="1">
      <c r="A44" s="64">
        <f>IF(F9="да",IF(K44*N44*O44&gt;0,1,0),1)</f>
        <v>1</v>
      </c>
      <c r="B44" s="57"/>
      <c r="C44" s="115"/>
      <c r="D44" s="77" t="s">
        <v>160</v>
      </c>
      <c r="E44" s="74" t="s">
        <v>286</v>
      </c>
      <c r="F44" s="100" t="s">
        <v>16</v>
      </c>
      <c r="G44" s="57"/>
      <c r="H44" s="57"/>
      <c r="I44" s="97">
        <f t="shared" si="11"/>
      </c>
      <c r="J44" s="57"/>
      <c r="K44" s="57">
        <f>IF(F44="да",1,IF(F44="нет",2,0))</f>
        <v>1</v>
      </c>
      <c r="L44" s="57"/>
      <c r="M44" s="57"/>
      <c r="N44" s="57">
        <f>IF(AND(K44=1,F$9=""),0,1)</f>
        <v>1</v>
      </c>
      <c r="O44" s="57">
        <f>IF(AND(K44=1,N44=0),0,1)</f>
        <v>1</v>
      </c>
      <c r="X44" s="61"/>
    </row>
    <row r="45" spans="1:24" s="64" customFormat="1" ht="34.5" customHeight="1">
      <c r="A45" s="64">
        <f>IF(F9="да",IF(K45*N45*O45&gt;0,1,0),1)</f>
        <v>1</v>
      </c>
      <c r="B45" s="57"/>
      <c r="C45" s="115"/>
      <c r="D45" s="77" t="s">
        <v>159</v>
      </c>
      <c r="E45" s="74" t="s">
        <v>287</v>
      </c>
      <c r="F45" s="100" t="s">
        <v>16</v>
      </c>
      <c r="G45" s="57"/>
      <c r="H45" s="57"/>
      <c r="I45" s="97">
        <f t="shared" si="11"/>
      </c>
      <c r="J45" s="57"/>
      <c r="K45" s="57">
        <f>IF(F45="да",1,IF(F45="нет",2,0))</f>
        <v>1</v>
      </c>
      <c r="L45" s="57"/>
      <c r="M45" s="57"/>
      <c r="N45" s="57">
        <f>IF(AND(K45=1,F$9=""),0,1)</f>
        <v>1</v>
      </c>
      <c r="O45" s="57">
        <f>IF(AND(K45=1,N45=0),0,1)</f>
        <v>1</v>
      </c>
      <c r="X45" s="61"/>
    </row>
    <row r="46" spans="1:24" s="64" customFormat="1" ht="34.5" customHeight="1">
      <c r="A46" s="64">
        <f>IF(F9="да",IF(K46*N46*O46&gt;0,1,0),1)</f>
        <v>1</v>
      </c>
      <c r="B46" s="57"/>
      <c r="C46" s="115"/>
      <c r="D46" s="77" t="s">
        <v>165</v>
      </c>
      <c r="E46" s="74" t="s">
        <v>288</v>
      </c>
      <c r="F46" s="100" t="s">
        <v>17</v>
      </c>
      <c r="G46" s="57"/>
      <c r="H46" s="57"/>
      <c r="I46" s="97">
        <f t="shared" si="11"/>
      </c>
      <c r="J46" s="57"/>
      <c r="K46" s="57">
        <f>IF(F46="да",1,IF(F46="нет",2,0))</f>
        <v>2</v>
      </c>
      <c r="L46" s="57"/>
      <c r="M46" s="57"/>
      <c r="N46" s="57">
        <f>IF(AND(K46=1,F$9=""),0,1)</f>
        <v>1</v>
      </c>
      <c r="O46" s="57">
        <f>IF(AND(K46=1,N46=0),0,1)</f>
        <v>1</v>
      </c>
      <c r="X46" s="61"/>
    </row>
    <row r="47" spans="1:24" s="64" customFormat="1" ht="34.5" customHeight="1" thickBot="1">
      <c r="A47" s="64">
        <f>IF(F9="да",IF(K47*N47*O47&gt;0,1,0),1)</f>
        <v>1</v>
      </c>
      <c r="B47" s="57"/>
      <c r="C47" s="116"/>
      <c r="D47" s="78" t="s">
        <v>175</v>
      </c>
      <c r="E47" s="76" t="s">
        <v>289</v>
      </c>
      <c r="F47" s="100" t="s">
        <v>17</v>
      </c>
      <c r="I47" s="97">
        <f t="shared" si="11"/>
      </c>
      <c r="J47" s="57"/>
      <c r="K47" s="57">
        <f>IF(F47="да",1,IF(F47="нет",2,0))</f>
        <v>2</v>
      </c>
      <c r="L47" s="57"/>
      <c r="M47" s="57"/>
      <c r="N47" s="57">
        <f>IF(AND(K47=1,F$9=""),0,1)</f>
        <v>1</v>
      </c>
      <c r="O47" s="57">
        <f>IF(AND(K47=1,N47=0),0,1)</f>
        <v>1</v>
      </c>
      <c r="X47" s="61"/>
    </row>
    <row r="48" spans="1:15" ht="34.5" customHeight="1" thickBot="1">
      <c r="A48" s="64">
        <f>IF(F10="да",IF(K48*N48*O48&gt;0,1,0),1)</f>
        <v>1</v>
      </c>
      <c r="C48" s="79" t="s">
        <v>172</v>
      </c>
      <c r="D48" s="78" t="s">
        <v>170</v>
      </c>
      <c r="E48" s="87" t="s">
        <v>268</v>
      </c>
      <c r="F48" s="101" t="s">
        <v>17</v>
      </c>
      <c r="G48" s="89" t="s">
        <v>291</v>
      </c>
      <c r="I48" s="97">
        <f>IF(N48=0,"Вы указали участие в ВПР классов, наличие которых не предусмотрено указанными программами.","")</f>
      </c>
      <c r="K48" s="57">
        <f>IF(F48="да",1,IF(F48="нет",2,0))</f>
        <v>2</v>
      </c>
      <c r="N48" s="57">
        <f>IF(AND(K48=1,F$9=""),0,1)</f>
        <v>1</v>
      </c>
      <c r="O48" s="57">
        <f>IF(AND(K48=1,N48=0),0,1)</f>
        <v>1</v>
      </c>
    </row>
    <row r="49" spans="1:15" ht="34.5" customHeight="1" thickBot="1">
      <c r="A49" s="64">
        <f>IF(OR(F10="да",F11="да"),IF(K49*N49*O49&gt;0,1,0),1)</f>
        <v>1</v>
      </c>
      <c r="C49" s="123" t="s">
        <v>173</v>
      </c>
      <c r="D49" s="72" t="s">
        <v>176</v>
      </c>
      <c r="E49" s="74" t="s">
        <v>268</v>
      </c>
      <c r="F49" s="102" t="s">
        <v>16</v>
      </c>
      <c r="G49" s="81">
        <v>3</v>
      </c>
      <c r="I49" s="97">
        <f>IF(N49=0,"Вы указали участие в ВПР классов, наличие которых не предусмотрено указанными программами.","")</f>
      </c>
      <c r="K49" s="57">
        <f>IF(F49="да",1,IF(F49="нет",2,0))</f>
        <v>1</v>
      </c>
      <c r="L49" s="57">
        <f>IF(AND(G49="",F$10="да",K49=1),0,1)*IF(AND(G49&lt;&gt;"",OR(F$10="",K49&lt;&gt;1)),0,1)</f>
        <v>1</v>
      </c>
      <c r="M49" s="57">
        <f>IF(F$10="да",IF(AND(K49=2,G49=""),1,IF(AND(K49=1,G49&lt;&gt;""),1,0)),IF(AND(K49&gt;0,F49=""),0,1))</f>
        <v>1</v>
      </c>
      <c r="N49" s="57">
        <f>IF(AND(K49=1,F$10=""),0,1)</f>
        <v>1</v>
      </c>
      <c r="O49" s="57">
        <f aca="true" t="shared" si="12" ref="O49:O56">IF(AND(K49=1,N49=0),0,1)</f>
        <v>1</v>
      </c>
    </row>
    <row r="50" spans="1:15" ht="34.5" customHeight="1" thickBot="1">
      <c r="A50" s="64">
        <f>IF(OR(F10="да",F11="да"),IF(K50*N50*O50&gt;0,1,0),1)</f>
        <v>1</v>
      </c>
      <c r="C50" s="124"/>
      <c r="D50" s="72" t="s">
        <v>177</v>
      </c>
      <c r="E50" s="74" t="s">
        <v>268</v>
      </c>
      <c r="F50" s="103" t="s">
        <v>17</v>
      </c>
      <c r="G50" s="81"/>
      <c r="I50" s="97">
        <f aca="true" t="shared" si="13" ref="I50:I56">IF(N50=0,"Вы указали участие в ВПР классов, наличие которых не предусмотрено указанными программами.","")</f>
      </c>
      <c r="K50" s="57">
        <f>IF(F50="да",1,IF(F50="нет",2,0))</f>
        <v>2</v>
      </c>
      <c r="L50" s="57">
        <f>IF(AND(G50="",F$10="да",K50=1),0,1)*IF(AND(G50&lt;&gt;"",OR(F$10="",K50&lt;&gt;1)),0,1)</f>
        <v>1</v>
      </c>
      <c r="M50" s="57">
        <f>IF(F$10="да",IF(AND(K50=2,G50=""),1,IF(AND(K50=1,G50&lt;&gt;""),1,0)),IF(AND(K50&gt;0,F50=""),0,1))</f>
        <v>1</v>
      </c>
      <c r="N50" s="57">
        <f>IF(AND(K50=1,F$10=""),0,1)</f>
        <v>1</v>
      </c>
      <c r="O50" s="57">
        <f t="shared" si="12"/>
        <v>1</v>
      </c>
    </row>
    <row r="51" spans="1:15" ht="34.5" customHeight="1" thickBot="1">
      <c r="A51" s="64">
        <f>IF(OR(F10="да",F11="да"),IF(K51*N51*O51&gt;0,1,0),1)</f>
        <v>1</v>
      </c>
      <c r="C51" s="124"/>
      <c r="D51" s="72" t="s">
        <v>178</v>
      </c>
      <c r="E51" s="74" t="s">
        <v>268</v>
      </c>
      <c r="F51" s="102" t="s">
        <v>17</v>
      </c>
      <c r="G51" s="81"/>
      <c r="I51" s="97">
        <f t="shared" si="13"/>
      </c>
      <c r="K51" s="57">
        <f>IF(F51="да",1,IF(F51="нет",2,0))</f>
        <v>2</v>
      </c>
      <c r="L51" s="57">
        <f>IF(AND(G51="",F$10="да",K51=1),0,1)*IF(AND(G51&lt;&gt;"",OR(F$10="",K51&lt;&gt;1)),0,1)</f>
        <v>1</v>
      </c>
      <c r="M51" s="57">
        <f>IF(F$10="да",IF(AND(K51=2,G51=""),1,IF(AND(K51=1,G51&lt;&gt;""),1,0)),IF(AND(K51&gt;0,F51=""),0,1))</f>
        <v>1</v>
      </c>
      <c r="N51" s="57">
        <f>IF(AND(K51=1,F$10=""),0,1)</f>
        <v>1</v>
      </c>
      <c r="O51" s="57">
        <f t="shared" si="12"/>
        <v>1</v>
      </c>
    </row>
    <row r="52" spans="1:15" ht="34.5" customHeight="1">
      <c r="A52" s="64">
        <f>IF(OR(F10="да",F11="да"),IF(K52*N52*O52&gt;0,1,0),1)</f>
        <v>1</v>
      </c>
      <c r="C52" s="124"/>
      <c r="D52" s="72" t="s">
        <v>170</v>
      </c>
      <c r="E52" s="74" t="s">
        <v>268</v>
      </c>
      <c r="F52" s="103" t="s">
        <v>16</v>
      </c>
      <c r="G52" s="64"/>
      <c r="I52" s="97">
        <f t="shared" si="13"/>
      </c>
      <c r="K52" s="57">
        <f>IF(F52="да",1,IF(F52="нет",2,0))</f>
        <v>1</v>
      </c>
      <c r="N52" s="57">
        <f>IF(AND(K52=1,F$10&amp;F$11=""),0,1)</f>
        <v>1</v>
      </c>
      <c r="O52" s="57">
        <f t="shared" si="12"/>
        <v>1</v>
      </c>
    </row>
    <row r="53" spans="1:25" s="64" customFormat="1" ht="34.5" customHeight="1">
      <c r="A53" s="64">
        <f>IF(OR(F10="да",F11="да"),IF(K53*N53*O53&gt;0,1,0),1)</f>
        <v>1</v>
      </c>
      <c r="C53" s="124"/>
      <c r="D53" s="72" t="s">
        <v>165</v>
      </c>
      <c r="E53" s="74" t="s">
        <v>269</v>
      </c>
      <c r="F53" s="100" t="s">
        <v>17</v>
      </c>
      <c r="G53" s="57"/>
      <c r="H53" s="57"/>
      <c r="I53" s="97">
        <f t="shared" si="13"/>
      </c>
      <c r="J53" s="57"/>
      <c r="K53" s="57">
        <f>IF(F53="да",1,IF(F53="нет",2,0))</f>
        <v>2</v>
      </c>
      <c r="L53" s="57"/>
      <c r="M53" s="57"/>
      <c r="N53" s="57">
        <f>IF(AND(K53=1,F$10&amp;F$11=""),0,1)</f>
        <v>1</v>
      </c>
      <c r="O53" s="57">
        <f t="shared" si="12"/>
        <v>1</v>
      </c>
      <c r="P53" s="57"/>
      <c r="Q53" s="57"/>
      <c r="R53" s="57"/>
      <c r="S53" s="57"/>
      <c r="T53" s="57"/>
      <c r="U53" s="57"/>
      <c r="V53" s="57"/>
      <c r="W53" s="57"/>
      <c r="X53" s="57"/>
      <c r="Y53" s="57"/>
    </row>
    <row r="54" spans="1:25" s="64" customFormat="1" ht="34.5" customHeight="1">
      <c r="A54" s="64">
        <f>IF(OR(F10="да",F11="да"),IF(K54*N54*O54&gt;0,1,0),1)</f>
        <v>1</v>
      </c>
      <c r="C54" s="124"/>
      <c r="D54" s="72" t="s">
        <v>175</v>
      </c>
      <c r="E54" s="74" t="s">
        <v>269</v>
      </c>
      <c r="F54" s="100" t="s">
        <v>17</v>
      </c>
      <c r="G54" s="57"/>
      <c r="H54" s="57"/>
      <c r="I54" s="97">
        <f t="shared" si="13"/>
      </c>
      <c r="J54" s="57"/>
      <c r="K54" s="57">
        <f>IF(F54="да",1,IF(F54="нет",2,0))</f>
        <v>2</v>
      </c>
      <c r="L54" s="57"/>
      <c r="M54" s="57"/>
      <c r="N54" s="57">
        <f>IF(AND(K54=1,F$10&amp;F$11=""),0,1)</f>
        <v>1</v>
      </c>
      <c r="O54" s="57">
        <f t="shared" si="12"/>
        <v>1</v>
      </c>
      <c r="P54" s="57"/>
      <c r="Q54" s="57"/>
      <c r="R54" s="57"/>
      <c r="S54" s="57"/>
      <c r="T54" s="57"/>
      <c r="U54" s="57"/>
      <c r="V54" s="57"/>
      <c r="W54" s="57"/>
      <c r="X54" s="57"/>
      <c r="Y54" s="57"/>
    </row>
    <row r="55" spans="1:25" s="64" customFormat="1" ht="34.5" customHeight="1">
      <c r="A55" s="64">
        <f>IF(OR(F10="да",F11="да"),IF(K55*N55*O55&gt;0,1,0),1)</f>
        <v>1</v>
      </c>
      <c r="C55" s="124"/>
      <c r="D55" s="72" t="s">
        <v>174</v>
      </c>
      <c r="E55" s="74" t="s">
        <v>270</v>
      </c>
      <c r="F55" s="100" t="s">
        <v>17</v>
      </c>
      <c r="G55" s="57"/>
      <c r="H55" s="57"/>
      <c r="I55" s="97">
        <f t="shared" si="13"/>
      </c>
      <c r="J55" s="57"/>
      <c r="K55" s="57">
        <f>IF(F55="да",1,IF(F55="нет",2,0))</f>
        <v>2</v>
      </c>
      <c r="L55" s="57"/>
      <c r="M55" s="57"/>
      <c r="N55" s="57">
        <f>IF(AND(K55=1,F$10&amp;F$11=""),0,1)</f>
        <v>1</v>
      </c>
      <c r="O55" s="57">
        <f t="shared" si="12"/>
        <v>1</v>
      </c>
      <c r="P55" s="57"/>
      <c r="Q55" s="57"/>
      <c r="R55" s="57"/>
      <c r="S55" s="57"/>
      <c r="T55" s="57"/>
      <c r="U55" s="57"/>
      <c r="V55" s="57"/>
      <c r="W55" s="57"/>
      <c r="X55" s="57"/>
      <c r="Y55" s="57"/>
    </row>
    <row r="56" spans="1:15" ht="34.5" customHeight="1" thickBot="1">
      <c r="A56" s="64">
        <f>IF(OR(F10="да",F11="да"),IF(K56*N56*O56&gt;0,1,0),1)</f>
        <v>1</v>
      </c>
      <c r="C56" s="125"/>
      <c r="D56" s="73" t="s">
        <v>166</v>
      </c>
      <c r="E56" s="76" t="s">
        <v>270</v>
      </c>
      <c r="F56" s="104" t="s">
        <v>17</v>
      </c>
      <c r="G56" s="64"/>
      <c r="I56" s="97">
        <f t="shared" si="13"/>
      </c>
      <c r="K56" s="57">
        <f>IF(F56="да",1,IF(F56="нет",2,0))</f>
        <v>2</v>
      </c>
      <c r="N56" s="57">
        <f>IF(AND(K56=1,F$10&amp;F$11=""),0,1)</f>
        <v>1</v>
      </c>
      <c r="O56" s="57">
        <f t="shared" si="12"/>
        <v>1</v>
      </c>
    </row>
    <row r="57" ht="14.25"/>
    <row r="58" ht="14.25"/>
    <row r="59" ht="14.25"/>
    <row r="60" ht="14.25"/>
    <row r="61" ht="14.25"/>
    <row r="62" ht="14.25"/>
    <row r="63" ht="14.25"/>
    <row r="64" ht="14.25"/>
    <row r="65" ht="14.25"/>
    <row r="66" ht="14.25"/>
    <row r="67" ht="14.25"/>
  </sheetData>
  <sheetProtection sheet="1" objects="1" scenarios="1" selectLockedCells="1"/>
  <mergeCells count="19">
    <mergeCell ref="C49:C56"/>
    <mergeCell ref="C1:G1"/>
    <mergeCell ref="C2:G2"/>
    <mergeCell ref="C6:F6"/>
    <mergeCell ref="C4:F4"/>
    <mergeCell ref="D11:E11"/>
    <mergeCell ref="C8:C11"/>
    <mergeCell ref="D8:E8"/>
    <mergeCell ref="D9:E9"/>
    <mergeCell ref="C7:E7"/>
    <mergeCell ref="D10:E10"/>
    <mergeCell ref="C30:C39"/>
    <mergeCell ref="C40:C47"/>
    <mergeCell ref="C12:E12"/>
    <mergeCell ref="C24:C29"/>
    <mergeCell ref="C15:G15"/>
    <mergeCell ref="C20:C23"/>
    <mergeCell ref="C17:C19"/>
    <mergeCell ref="C13:E13"/>
  </mergeCells>
  <conditionalFormatting sqref="F17:F19">
    <cfRule type="expression" priority="70" dxfId="17" stopIfTrue="1">
      <formula>IF(AND($F$8="да"),$F17:$F19=0)</formula>
    </cfRule>
  </conditionalFormatting>
  <conditionalFormatting sqref="C4:E4">
    <cfRule type="expression" priority="73" dxfId="28">
      <formula>A1=1</formula>
    </cfRule>
  </conditionalFormatting>
  <conditionalFormatting sqref="F4">
    <cfRule type="expression" priority="74" dxfId="28">
      <formula>C1=1</formula>
    </cfRule>
  </conditionalFormatting>
  <conditionalFormatting sqref="F8:F11">
    <cfRule type="expression" priority="75" dxfId="29" stopIfTrue="1">
      <formula>$F8=""</formula>
    </cfRule>
  </conditionalFormatting>
  <conditionalFormatting sqref="F12">
    <cfRule type="expression" priority="78" dxfId="17" stopIfTrue="1">
      <formula>$A$12=0</formula>
    </cfRule>
  </conditionalFormatting>
  <conditionalFormatting sqref="C12:E12">
    <cfRule type="expression" priority="80" dxfId="30" stopIfTrue="1">
      <formula>$F$9=""</formula>
    </cfRule>
  </conditionalFormatting>
  <conditionalFormatting sqref="F13">
    <cfRule type="expression" priority="81" dxfId="17" stopIfTrue="1">
      <formula>$A$13=0</formula>
    </cfRule>
  </conditionalFormatting>
  <conditionalFormatting sqref="G17:G29">
    <cfRule type="expression" priority="26" dxfId="4">
      <formula>IF($F17:$F39="нет",$G17:$G39=0)</formula>
    </cfRule>
  </conditionalFormatting>
  <conditionalFormatting sqref="F48:F56">
    <cfRule type="expression" priority="32" dxfId="4">
      <formula>IF(AND($F$10="да"),$F48:$F55=0)</formula>
    </cfRule>
  </conditionalFormatting>
  <conditionalFormatting sqref="F7">
    <cfRule type="expression" priority="25" dxfId="17" stopIfTrue="1">
      <formula>$O$6=0</formula>
    </cfRule>
  </conditionalFormatting>
  <conditionalFormatting sqref="F20:F29">
    <cfRule type="expression" priority="24" dxfId="4">
      <formula>IF(AND($F$9="да"),$F20:$F39=0)</formula>
    </cfRule>
  </conditionalFormatting>
  <conditionalFormatting sqref="G30:G39">
    <cfRule type="expression" priority="84" dxfId="4" stopIfTrue="1">
      <formula>IF($F30:$F51="нет",$G30:$G51=0)</formula>
    </cfRule>
  </conditionalFormatting>
  <conditionalFormatting sqref="F30:F47">
    <cfRule type="expression" priority="87" dxfId="4">
      <formula>IF(AND($F$9="да"),$F30:$F48=0)</formula>
    </cfRule>
  </conditionalFormatting>
  <conditionalFormatting sqref="H30">
    <cfRule type="expression" priority="7" dxfId="31">
      <formula>IF(F30="нет",H30&gt;0)</formula>
    </cfRule>
    <cfRule type="expression" priority="18" dxfId="32">
      <formula>IF(F30="да",H30=0)</formula>
    </cfRule>
  </conditionalFormatting>
  <conditionalFormatting sqref="H31">
    <cfRule type="expression" priority="6" dxfId="31">
      <formula>IF(F31="нет",H31&gt;0)</formula>
    </cfRule>
    <cfRule type="expression" priority="16" dxfId="4">
      <formula>IF(F31="да",H31=0)</formula>
    </cfRule>
  </conditionalFormatting>
  <conditionalFormatting sqref="H32">
    <cfRule type="expression" priority="5" dxfId="31">
      <formula>IF(F32="нет",H32&gt;0)</formula>
    </cfRule>
    <cfRule type="expression" priority="15" dxfId="4">
      <formula>IF(F32="да",H32=0)</formula>
    </cfRule>
  </conditionalFormatting>
  <conditionalFormatting sqref="G49">
    <cfRule type="expression" priority="14" dxfId="32">
      <formula>IF(F49="да",G49=0)</formula>
    </cfRule>
  </conditionalFormatting>
  <conditionalFormatting sqref="G50">
    <cfRule type="expression" priority="13" dxfId="4">
      <formula>IF(F50="да",G50=0)</formula>
    </cfRule>
  </conditionalFormatting>
  <conditionalFormatting sqref="G51">
    <cfRule type="expression" priority="12" dxfId="4">
      <formula>IF(F51="да",G51=0)</formula>
    </cfRule>
  </conditionalFormatting>
  <conditionalFormatting sqref="G29">
    <cfRule type="expression" priority="11" dxfId="4">
      <formula>IF(F29="нет",G29=0)</formula>
    </cfRule>
  </conditionalFormatting>
  <conditionalFormatting sqref="G30">
    <cfRule type="expression" priority="10" dxfId="31" stopIfTrue="1">
      <formula>IF(F30="Да",G30&gt;0)</formula>
    </cfRule>
  </conditionalFormatting>
  <conditionalFormatting sqref="G31">
    <cfRule type="expression" priority="4" dxfId="31">
      <formula>IF(F31="Да",G31&gt;0)</formula>
    </cfRule>
  </conditionalFormatting>
  <conditionalFormatting sqref="G32">
    <cfRule type="expression" priority="3" dxfId="31">
      <formula>IF(F32="Да",G32&gt;0)</formula>
    </cfRule>
  </conditionalFormatting>
  <dataValidations count="9">
    <dataValidation type="list" allowBlank="1" showInputMessage="1" showErrorMessage="1" sqref="F12 F17:F56">
      <formula1>"да,нет"</formula1>
    </dataValidation>
    <dataValidation type="list" allowBlank="1" showInputMessage="1" showErrorMessage="1" sqref="G17:G29 G33:G39">
      <formula1>"данный класс отсутствует,каникулы в соответствии с ГКУГ"</formula1>
    </dataValidation>
    <dataValidation type="list" allowBlank="1" showInputMessage="1" showErrorMessage="1" sqref="F8:F11">
      <formula1>"да"</formula1>
    </dataValidation>
    <dataValidation type="textLength" operator="equal" allowBlank="1" showInputMessage="1" showErrorMessage="1" sqref="F7">
      <formula1>9</formula1>
    </dataValidation>
    <dataValidation type="list" allowBlank="1" showInputMessage="1" showErrorMessage="1" sqref="F13">
      <formula1>"в городе,в сельской местности"</formula1>
    </dataValidation>
    <dataValidation type="list" allowBlank="1" showInputMessage="1" showErrorMessage="1" sqref="G30:G32">
      <formula1>"данный класс отсутствует,каникулы в соответствии с ГКУГ, не изучается"</formula1>
    </dataValidation>
    <dataValidation type="list" allowBlank="1" showInputMessage="1" showErrorMessage="1" sqref="G51">
      <formula1>"1,2,3,4,5"</formula1>
    </dataValidation>
    <dataValidation type="list" allowBlank="1" showInputMessage="1" showErrorMessage="1" sqref="H30 H31 H32">
      <formula1>"1,2,3,4,5,6,7,8,9,10"</formula1>
    </dataValidation>
    <dataValidation type="list" allowBlank="1" showInputMessage="1" showErrorMessage="1" sqref="G49 G50">
      <formula1>"1,2,3,4,5"</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U56"/>
  <sheetViews>
    <sheetView zoomScalePageLayoutView="0" workbookViewId="0" topLeftCell="B1">
      <selection activeCell="B1" sqref="B1"/>
    </sheetView>
  </sheetViews>
  <sheetFormatPr defaultColWidth="9.140625" defaultRowHeight="15"/>
  <cols>
    <col min="1" max="1" width="9.00390625" style="0" hidden="1" customWidth="1"/>
    <col min="2" max="2" width="12.421875" style="0" customWidth="1"/>
    <col min="3" max="3" width="10.8515625" style="0" customWidth="1"/>
    <col min="4" max="4" width="29.57421875" style="0" customWidth="1"/>
    <col min="5" max="5" width="11.28125" style="0" customWidth="1"/>
    <col min="6" max="6" width="12.00390625" style="0" customWidth="1"/>
    <col min="18" max="18" width="14.00390625" style="0" customWidth="1"/>
    <col min="24" max="24" width="12.8515625" style="0" bestFit="1" customWidth="1"/>
    <col min="50" max="50" width="8.28125" style="0" bestFit="1" customWidth="1"/>
    <col min="51" max="51" width="23.28125" style="0" bestFit="1" customWidth="1"/>
    <col min="69" max="69" width="12.8515625" style="0" customWidth="1"/>
    <col min="70" max="80" width="12.28125" style="0" customWidth="1"/>
    <col min="81" max="81" width="6.28125" style="0" customWidth="1"/>
    <col min="84" max="84" width="6.00390625" style="0" customWidth="1"/>
    <col min="85" max="86" width="4.421875" style="0" customWidth="1"/>
    <col min="188" max="188" width="15.421875" style="0" bestFit="1" customWidth="1"/>
  </cols>
  <sheetData>
    <row r="1" spans="1:255" ht="15">
      <c r="A1">
        <f>IF('Информация об ОО'!A1=1,20200222,111111)</f>
        <v>20200222</v>
      </c>
      <c r="B1" t="str">
        <f>LOWER('Информация об ОО'!F7)</f>
        <v>sch023995</v>
      </c>
      <c r="J1">
        <f>PRODUCT(J58:K157)</f>
        <v>0</v>
      </c>
      <c r="K1">
        <f>IF(COUNTIF(L1:CH1,"#ССЫЛКА!")+COUNTIF(B1:G1,"#ССЫЛКА!")&gt;0,0,1)</f>
        <v>1</v>
      </c>
      <c r="L1" t="str">
        <f>CLEAN('Информация об ОО'!F8)</f>
        <v>да</v>
      </c>
      <c r="M1" t="str">
        <f>CLEAN('Информация об ОО'!F9)</f>
        <v>да</v>
      </c>
      <c r="N1" t="str">
        <f>CLEAN('Информация об ОО'!F10)</f>
        <v>да</v>
      </c>
      <c r="O1">
        <f>CLEAN('Информация об ОО'!F11)</f>
      </c>
      <c r="Q1" t="str">
        <f>'Информация об ОО'!F13</f>
        <v>в сельской местности</v>
      </c>
      <c r="R1" t="str">
        <f ca="1">INDIRECT("'Информация об ОО'!"&amp;R5)</f>
        <v>да</v>
      </c>
      <c r="S1" t="str">
        <f ca="1">INDIRECT("'Информация об ОО'!"&amp;S5)</f>
        <v>да</v>
      </c>
      <c r="T1" t="str">
        <f ca="1" t="shared" si="0" ref="T1:BE1">INDIRECT("'Информация об ОО'!"&amp;T5)</f>
        <v>да</v>
      </c>
      <c r="U1" t="str">
        <f ca="1" t="shared" si="0"/>
        <v>да</v>
      </c>
      <c r="V1" t="str">
        <f ca="1" t="shared" si="0"/>
        <v>да</v>
      </c>
      <c r="W1" t="str">
        <f ca="1" t="shared" si="0"/>
        <v>да</v>
      </c>
      <c r="X1" t="str">
        <f ca="1" t="shared" si="0"/>
        <v>да</v>
      </c>
      <c r="Y1" t="str">
        <f ca="1" t="shared" si="0"/>
        <v>да</v>
      </c>
      <c r="Z1" t="str">
        <f ca="1" t="shared" si="0"/>
        <v>да</v>
      </c>
      <c r="AA1" t="str">
        <f ca="1" t="shared" si="0"/>
        <v>да</v>
      </c>
      <c r="AB1" t="str">
        <f ca="1" t="shared" si="0"/>
        <v>да</v>
      </c>
      <c r="AC1" t="str">
        <f ca="1" t="shared" si="0"/>
        <v>да</v>
      </c>
      <c r="AD1" t="str">
        <f ca="1" t="shared" si="0"/>
        <v>да</v>
      </c>
      <c r="AE1" t="str">
        <f ca="1" t="shared" si="0"/>
        <v>да</v>
      </c>
      <c r="AF1" t="str">
        <f ca="1" t="shared" si="0"/>
        <v>нет</v>
      </c>
      <c r="AG1" t="str">
        <f ca="1" t="shared" si="0"/>
        <v>нет</v>
      </c>
      <c r="AH1" t="str">
        <f ca="1" t="shared" si="0"/>
        <v>да</v>
      </c>
      <c r="AI1" t="str">
        <f ca="1" t="shared" si="0"/>
        <v>да</v>
      </c>
      <c r="AJ1" t="str">
        <f ca="1" t="shared" si="0"/>
        <v>да</v>
      </c>
      <c r="AK1" t="str">
        <f ca="1" t="shared" si="0"/>
        <v>да</v>
      </c>
      <c r="AL1" t="str">
        <f ca="1" t="shared" si="0"/>
        <v>да</v>
      </c>
      <c r="AM1" t="str">
        <f ca="1" t="shared" si="0"/>
        <v>да</v>
      </c>
      <c r="AN1" t="str">
        <f ca="1" t="shared" si="0"/>
        <v>да</v>
      </c>
      <c r="AO1" t="str">
        <f ca="1" t="shared" si="0"/>
        <v>да</v>
      </c>
      <c r="AP1" t="str">
        <f ca="1" t="shared" si="0"/>
        <v>нет</v>
      </c>
      <c r="AQ1" t="str">
        <f ca="1" t="shared" si="0"/>
        <v>нет</v>
      </c>
      <c r="AR1" t="str">
        <f ca="1" t="shared" si="0"/>
        <v>да</v>
      </c>
      <c r="AS1" t="str">
        <f ca="1" t="shared" si="0"/>
        <v>да</v>
      </c>
      <c r="AT1" t="str">
        <f ca="1" t="shared" si="0"/>
        <v>да</v>
      </c>
      <c r="AU1" t="str">
        <f ca="1" t="shared" si="0"/>
        <v>нет</v>
      </c>
      <c r="AV1" t="str">
        <f ca="1" t="shared" si="0"/>
        <v>нет</v>
      </c>
      <c r="AW1" t="str">
        <f ca="1" t="shared" si="0"/>
        <v>нет</v>
      </c>
      <c r="AX1" t="str">
        <f ca="1" t="shared" si="0"/>
        <v>да</v>
      </c>
      <c r="AY1" t="str">
        <f ca="1" t="shared" si="0"/>
        <v>нет</v>
      </c>
      <c r="AZ1" t="str">
        <f ca="1" t="shared" si="0"/>
        <v>нет</v>
      </c>
      <c r="BA1" t="str">
        <f ca="1" t="shared" si="0"/>
        <v>да</v>
      </c>
      <c r="BB1" t="str">
        <f ca="1" t="shared" si="0"/>
        <v>нет</v>
      </c>
      <c r="BC1" t="str">
        <f ca="1" t="shared" si="0"/>
        <v>нет</v>
      </c>
      <c r="BD1" t="str">
        <f ca="1" t="shared" si="0"/>
        <v>нет</v>
      </c>
      <c r="BE1" t="str">
        <f ca="1" t="shared" si="0"/>
        <v>нет</v>
      </c>
      <c r="BF1">
        <f ca="1">CLEAN(OFFSET(INDIRECT("'Информация об ОО'!"&amp;R5),,1))</f>
      </c>
      <c r="BG1">
        <f aca="true" ca="1" t="shared" si="1" ref="BG1:CB1">CLEAN(OFFSET(INDIRECT("'Информация об ОО'!"&amp;S5),,1))</f>
      </c>
      <c r="BH1">
        <f ca="1" t="shared" si="1"/>
      </c>
      <c r="BI1">
        <f ca="1" t="shared" si="1"/>
      </c>
      <c r="BJ1">
        <f ca="1" t="shared" si="1"/>
      </c>
      <c r="BK1">
        <f ca="1" t="shared" si="1"/>
      </c>
      <c r="BL1">
        <f ca="1" t="shared" si="1"/>
      </c>
      <c r="BM1">
        <f ca="1" t="shared" si="1"/>
      </c>
      <c r="BN1">
        <f ca="1" t="shared" si="1"/>
      </c>
      <c r="BO1">
        <f ca="1" t="shared" si="1"/>
      </c>
      <c r="BP1">
        <f ca="1" t="shared" si="1"/>
      </c>
      <c r="BQ1">
        <f ca="1" t="shared" si="1"/>
      </c>
      <c r="BR1">
        <f ca="1" t="shared" si="1"/>
      </c>
      <c r="BS1">
        <f ca="1" t="shared" si="1"/>
      </c>
      <c r="BT1" t="str">
        <f ca="1" t="shared" si="1"/>
        <v>не изучается</v>
      </c>
      <c r="BU1" t="str">
        <f ca="1" t="shared" si="1"/>
        <v>не изучается</v>
      </c>
      <c r="BV1">
        <f ca="1" t="shared" si="1"/>
      </c>
      <c r="BW1">
        <f ca="1" t="shared" si="1"/>
      </c>
      <c r="BX1">
        <f ca="1" t="shared" si="1"/>
      </c>
      <c r="BY1">
        <f ca="1" t="shared" si="1"/>
      </c>
      <c r="BZ1">
        <f ca="1" t="shared" si="1"/>
      </c>
      <c r="CA1">
        <f ca="1" t="shared" si="1"/>
      </c>
      <c r="CB1">
        <f ca="1" t="shared" si="1"/>
      </c>
      <c r="CC1" t="str">
        <f ca="1">CLEAN(OFFSET(INDIRECT("'Информация об ОО'!"&amp;CC5),,2))</f>
        <v>3</v>
      </c>
      <c r="CD1">
        <f ca="1">CLEAN(OFFSET(INDIRECT("'Информация об ОО'!"&amp;CD5),,2))</f>
      </c>
      <c r="CE1">
        <f ca="1">CLEAN(OFFSET(INDIRECT("'Информация об ОО'!"&amp;CE5),,2))</f>
      </c>
      <c r="CF1" t="str">
        <f ca="1">CLEAN(OFFSET(INDIRECT("'Информация об ОО'!"&amp;CF5),,1))</f>
        <v>3</v>
      </c>
      <c r="CG1">
        <f ca="1">CLEAN(OFFSET(INDIRECT("'Информация об ОО'!"&amp;CG5),,1))</f>
      </c>
      <c r="CH1">
        <f ca="1">CLEAN(OFFSET(INDIRECT("'Информация об ОО'!"&amp;CH5),,1))</f>
      </c>
      <c r="GF1" s="32">
        <f ca="1">NOW()</f>
        <v>43860.802788657405</v>
      </c>
      <c r="IU1" s="2" t="s">
        <v>98</v>
      </c>
    </row>
    <row r="2" spans="2:86" ht="15">
      <c r="B2">
        <f>IF('Информация об ОО'!A1=1,1,0)</f>
        <v>1</v>
      </c>
      <c r="R2" t="str">
        <f ca="1">OFFSET(INDIRECT("'Информация об ОО'!"&amp;R5),,-2)</f>
        <v>Русский язык
 (часть 1 и часть 2)</v>
      </c>
      <c r="S2" t="str">
        <f ca="1">OFFSET(INDIRECT("'Информация об ОО'!"&amp;S5),,-2)</f>
        <v>Математика</v>
      </c>
      <c r="T2" t="str">
        <f aca="true" ca="1" t="shared" si="2" ref="T2:BE2">OFFSET(INDIRECT("'Информация об ОО'!"&amp;T5),,-2)</f>
        <v>Окружающий мир</v>
      </c>
      <c r="U2" t="str">
        <f ca="1" t="shared" si="2"/>
        <v>История</v>
      </c>
      <c r="V2" t="str">
        <f ca="1" t="shared" si="2"/>
        <v>Биология</v>
      </c>
      <c r="W2" t="str">
        <f ca="1" t="shared" si="2"/>
        <v>Математика</v>
      </c>
      <c r="X2" t="str">
        <f ca="1" t="shared" si="2"/>
        <v>Русский язык</v>
      </c>
      <c r="Y2" t="str">
        <f ca="1" t="shared" si="2"/>
        <v>География</v>
      </c>
      <c r="Z2" t="str">
        <f ca="1" t="shared" si="2"/>
        <v>История</v>
      </c>
      <c r="AA2" t="str">
        <f ca="1" t="shared" si="2"/>
        <v>Биология</v>
      </c>
      <c r="AB2" t="str">
        <f ca="1" t="shared" si="2"/>
        <v>Обществознание</v>
      </c>
      <c r="AC2" t="str">
        <f ca="1" t="shared" si="2"/>
        <v>Русский язык</v>
      </c>
      <c r="AD2" t="str">
        <f ca="1" t="shared" si="2"/>
        <v>Математика</v>
      </c>
      <c r="AE2" t="str">
        <f ca="1" t="shared" si="2"/>
        <v>Английский язык</v>
      </c>
      <c r="AF2" t="str">
        <f ca="1" t="shared" si="2"/>
        <v>Немецкий язык</v>
      </c>
      <c r="AG2" t="str">
        <f ca="1" t="shared" si="2"/>
        <v>Французский язык</v>
      </c>
      <c r="AH2" t="str">
        <f ca="1" t="shared" si="2"/>
        <v>Обществознание</v>
      </c>
      <c r="AI2" t="str">
        <f ca="1" t="shared" si="2"/>
        <v>Русский язык</v>
      </c>
      <c r="AJ2" t="str">
        <f ca="1" t="shared" si="2"/>
        <v>Биология</v>
      </c>
      <c r="AK2" t="str">
        <f ca="1" t="shared" si="2"/>
        <v>География</v>
      </c>
      <c r="AL2" t="str">
        <f ca="1" t="shared" si="2"/>
        <v>Математика</v>
      </c>
      <c r="AM2" t="str">
        <f ca="1" t="shared" si="2"/>
        <v>Физика</v>
      </c>
      <c r="AN2" t="str">
        <f ca="1" t="shared" si="2"/>
        <v>История</v>
      </c>
      <c r="AO2" t="str">
        <f ca="1" t="shared" si="2"/>
        <v>Обществознание</v>
      </c>
      <c r="AP2" t="str">
        <f ca="1" t="shared" si="2"/>
        <v>Биология</v>
      </c>
      <c r="AQ2" t="str">
        <f ca="1" t="shared" si="2"/>
        <v>Физика</v>
      </c>
      <c r="AR2" t="str">
        <f ca="1" t="shared" si="2"/>
        <v>География</v>
      </c>
      <c r="AS2" t="str">
        <f ca="1" t="shared" si="2"/>
        <v>Математика</v>
      </c>
      <c r="AT2" t="str">
        <f ca="1" t="shared" si="2"/>
        <v>Русский язык</v>
      </c>
      <c r="AU2" t="str">
        <f ca="1" t="shared" si="2"/>
        <v>История</v>
      </c>
      <c r="AV2" t="str">
        <f ca="1" t="shared" si="2"/>
        <v>Химия</v>
      </c>
      <c r="AW2" t="str">
        <f ca="1" t="shared" si="2"/>
        <v>География</v>
      </c>
      <c r="AX2" t="str">
        <f ca="1" t="shared" si="2"/>
        <v>Английский язык</v>
      </c>
      <c r="AY2" t="str">
        <f ca="1" t="shared" si="2"/>
        <v>Немецкий язык</v>
      </c>
      <c r="AZ2" t="str">
        <f ca="1" t="shared" si="2"/>
        <v>Французский язык</v>
      </c>
      <c r="BA2" t="str">
        <f ca="1" t="shared" si="2"/>
        <v>География</v>
      </c>
      <c r="BB2" t="str">
        <f ca="1" t="shared" si="2"/>
        <v>История</v>
      </c>
      <c r="BC2" t="str">
        <f ca="1" t="shared" si="2"/>
        <v>Химия</v>
      </c>
      <c r="BD2" t="str">
        <f ca="1" t="shared" si="2"/>
        <v>Физика</v>
      </c>
      <c r="BE2" t="str">
        <f ca="1" t="shared" si="2"/>
        <v>Биология</v>
      </c>
      <c r="BF2" t="str">
        <f ca="1">"отказ "&amp;OFFSET(INDIRECT("'Информация об ОО'!"&amp;BF5),,-2)</f>
        <v>отказ Русский язык
 (часть 1 и часть 2)</v>
      </c>
      <c r="BG2" t="str">
        <f aca="true" ca="1" t="shared" si="3" ref="BG2:CB2">"отказ "&amp;OFFSET(INDIRECT("'Информация об ОО'!"&amp;BG5),,-2)</f>
        <v>отказ Математика</v>
      </c>
      <c r="BH2" t="str">
        <f ca="1" t="shared" si="3"/>
        <v>отказ Окружающий мир</v>
      </c>
      <c r="BI2" t="str">
        <f ca="1" t="shared" si="3"/>
        <v>отказ История</v>
      </c>
      <c r="BJ2" t="str">
        <f ca="1" t="shared" si="3"/>
        <v>отказ Биология</v>
      </c>
      <c r="BK2" t="str">
        <f ca="1" t="shared" si="3"/>
        <v>отказ Математика</v>
      </c>
      <c r="BL2" t="str">
        <f ca="1" t="shared" si="3"/>
        <v>отказ Русский язык</v>
      </c>
      <c r="BM2" t="str">
        <f ca="1" t="shared" si="3"/>
        <v>отказ География</v>
      </c>
      <c r="BN2" t="str">
        <f ca="1" t="shared" si="3"/>
        <v>отказ История</v>
      </c>
      <c r="BO2" t="str">
        <f ca="1" t="shared" si="3"/>
        <v>отказ Биология</v>
      </c>
      <c r="BP2" t="str">
        <f ca="1" t="shared" si="3"/>
        <v>отказ Обществознание</v>
      </c>
      <c r="BQ2" t="str">
        <f ca="1" t="shared" si="3"/>
        <v>отказ Русский язык</v>
      </c>
      <c r="BR2" t="str">
        <f ca="1" t="shared" si="3"/>
        <v>отказ Математика</v>
      </c>
      <c r="BS2" t="str">
        <f ca="1" t="shared" si="3"/>
        <v>отказ Английский язык</v>
      </c>
      <c r="BT2" t="str">
        <f ca="1" t="shared" si="3"/>
        <v>отказ Немецкий язык</v>
      </c>
      <c r="BU2" t="str">
        <f ca="1" t="shared" si="3"/>
        <v>отказ Французский язык</v>
      </c>
      <c r="BV2" t="str">
        <f ca="1" t="shared" si="3"/>
        <v>отказ Обществознание</v>
      </c>
      <c r="BW2" t="str">
        <f ca="1" t="shared" si="3"/>
        <v>отказ Русский язык</v>
      </c>
      <c r="BX2" t="str">
        <f ca="1" t="shared" si="3"/>
        <v>отказ Биология</v>
      </c>
      <c r="BY2" t="str">
        <f ca="1" t="shared" si="3"/>
        <v>отказ География</v>
      </c>
      <c r="BZ2" t="str">
        <f ca="1" t="shared" si="3"/>
        <v>отказ Математика</v>
      </c>
      <c r="CA2" t="str">
        <f ca="1" t="shared" si="3"/>
        <v>отказ Физика</v>
      </c>
      <c r="CB2" t="str">
        <f ca="1" t="shared" si="3"/>
        <v>отказ История</v>
      </c>
      <c r="CC2" t="str">
        <f ca="1">"количество дней "&amp;OFFSET(INDIRECT("'Информация об ОО'!"&amp;CC5),,-2)</f>
        <v>количество дней Английский язык</v>
      </c>
      <c r="CD2" t="str">
        <f ca="1">"количество дней "&amp;OFFSET(INDIRECT("'Информация об ОО'!"&amp;CD5),,-2)</f>
        <v>количество дней Немецкий язык</v>
      </c>
      <c r="CE2" t="str">
        <f ca="1">"количество дней "&amp;OFFSET(INDIRECT("'Информация об ОО'!"&amp;CE5),,-2)</f>
        <v>количество дней Французский язык</v>
      </c>
      <c r="CF2" t="str">
        <f ca="1">"количество дней "&amp;OFFSET(INDIRECT("'Информация об ОО'!"&amp;CF5),,-2)</f>
        <v>количество дней Английский язык</v>
      </c>
      <c r="CG2" t="str">
        <f ca="1">"количество дней "&amp;OFFSET(INDIRECT("'Информация об ОО'!"&amp;CG5),,-2)</f>
        <v>количество дней Немецкий язык</v>
      </c>
      <c r="CH2" t="str">
        <f ca="1">"количество дней "&amp;OFFSET(INDIRECT("'Информация об ОО'!"&amp;CH5),,-2)</f>
        <v>количество дней Французский язык</v>
      </c>
    </row>
    <row r="3" spans="2:57" ht="18.75">
      <c r="B3" s="31" t="str">
        <f>IF(B2&gt;0,"Отчет готов к сохранению и отправке. Выполните пункт 5 или 6 инструкции.","Работа с отчетом не закончена.")</f>
        <v>Отчет готов к сохранению и отправке. Выполните пункт 5 или 6 инструкции.</v>
      </c>
      <c r="R3" t="str">
        <f ca="1">OFFSET(INDIRECT("'Информация об ОО'!"&amp;R5),,-3)</f>
        <v>4 класс
(участие ОО, реализующих программы начального общего образования, обязательно)</v>
      </c>
      <c r="S3">
        <f aca="true" ca="1" t="shared" si="4" ref="S3:BE3">OFFSET(INDIRECT("'Информация об ОО'!"&amp;S5),,-3)</f>
        <v>0</v>
      </c>
      <c r="T3">
        <f ca="1" t="shared" si="4"/>
        <v>0</v>
      </c>
      <c r="U3" t="str">
        <f ca="1" t="shared" si="4"/>
        <v>5 класс
(участие ОО, реализующих программы основного общего образования, обязательно)</v>
      </c>
      <c r="V3">
        <f ca="1" t="shared" si="4"/>
        <v>0</v>
      </c>
      <c r="W3">
        <f ca="1" t="shared" si="4"/>
        <v>0</v>
      </c>
      <c r="X3">
        <f ca="1" t="shared" si="4"/>
        <v>0</v>
      </c>
      <c r="Y3" t="str">
        <f ca="1" t="shared" si="4"/>
        <v>6 класс
(участие ОО, реализующих программы основного общего образования, обязательно)</v>
      </c>
      <c r="Z3">
        <f ca="1" t="shared" si="4"/>
        <v>0</v>
      </c>
      <c r="AA3">
        <f ca="1" t="shared" si="4"/>
        <v>0</v>
      </c>
      <c r="AB3">
        <f ca="1" t="shared" si="4"/>
        <v>0</v>
      </c>
      <c r="AC3">
        <f ca="1" t="shared" si="4"/>
        <v>0</v>
      </c>
      <c r="AD3">
        <f ca="1" t="shared" si="4"/>
        <v>0</v>
      </c>
      <c r="AE3" t="str">
        <f ca="1" t="shared" si="4"/>
        <v>7 класс (участие ОО, реализующих программы основного общего образования, обязательно)</v>
      </c>
      <c r="AF3">
        <f ca="1" t="shared" si="4"/>
        <v>0</v>
      </c>
      <c r="AG3">
        <f ca="1" t="shared" si="4"/>
        <v>0</v>
      </c>
      <c r="AH3">
        <f ca="1" t="shared" si="4"/>
        <v>0</v>
      </c>
      <c r="AI3">
        <f ca="1" t="shared" si="4"/>
        <v>0</v>
      </c>
      <c r="AJ3">
        <f ca="1" t="shared" si="4"/>
        <v>0</v>
      </c>
      <c r="AK3">
        <f ca="1" t="shared" si="4"/>
        <v>0</v>
      </c>
      <c r="AL3">
        <f ca="1" t="shared" si="4"/>
        <v>0</v>
      </c>
      <c r="AM3">
        <f ca="1" t="shared" si="4"/>
        <v>0</v>
      </c>
      <c r="AN3">
        <f ca="1" t="shared" si="4"/>
        <v>0</v>
      </c>
      <c r="AO3" t="str">
        <f ca="1" t="shared" si="4"/>
        <v>8 класс</v>
      </c>
      <c r="AP3">
        <f ca="1" t="shared" si="4"/>
        <v>0</v>
      </c>
      <c r="AQ3">
        <f ca="1" t="shared" si="4"/>
        <v>0</v>
      </c>
      <c r="AR3">
        <f ca="1" t="shared" si="4"/>
        <v>0</v>
      </c>
      <c r="AS3">
        <f ca="1" t="shared" si="4"/>
        <v>0</v>
      </c>
      <c r="AT3">
        <f ca="1" t="shared" si="4"/>
        <v>0</v>
      </c>
      <c r="AU3">
        <f ca="1" t="shared" si="4"/>
        <v>0</v>
      </c>
      <c r="AV3">
        <f ca="1" t="shared" si="4"/>
        <v>0</v>
      </c>
      <c r="AW3" t="str">
        <f ca="1" t="shared" si="4"/>
        <v>10 класс</v>
      </c>
      <c r="AX3" t="str">
        <f ca="1" t="shared" si="4"/>
        <v>11 класс</v>
      </c>
      <c r="AY3">
        <f ca="1" t="shared" si="4"/>
        <v>0</v>
      </c>
      <c r="AZ3">
        <f ca="1" t="shared" si="4"/>
        <v>0</v>
      </c>
      <c r="BA3">
        <f ca="1" t="shared" si="4"/>
        <v>0</v>
      </c>
      <c r="BB3">
        <f ca="1" t="shared" si="4"/>
        <v>0</v>
      </c>
      <c r="BC3">
        <f ca="1" t="shared" si="4"/>
        <v>0</v>
      </c>
      <c r="BD3">
        <f ca="1" t="shared" si="4"/>
        <v>0</v>
      </c>
      <c r="BE3">
        <f ca="1" t="shared" si="4"/>
        <v>0</v>
      </c>
    </row>
    <row r="4" ht="18.75">
      <c r="B4" s="31"/>
    </row>
    <row r="5" spans="18:86" ht="15">
      <c r="R5" t="s">
        <v>186</v>
      </c>
      <c r="S5" t="s">
        <v>187</v>
      </c>
      <c r="T5" t="s">
        <v>188</v>
      </c>
      <c r="U5" t="s">
        <v>189</v>
      </c>
      <c r="V5" t="s">
        <v>190</v>
      </c>
      <c r="W5" t="s">
        <v>191</v>
      </c>
      <c r="X5" t="s">
        <v>192</v>
      </c>
      <c r="Y5" t="s">
        <v>193</v>
      </c>
      <c r="Z5" t="s">
        <v>194</v>
      </c>
      <c r="AA5" t="s">
        <v>195</v>
      </c>
      <c r="AB5" t="s">
        <v>196</v>
      </c>
      <c r="AC5" t="s">
        <v>197</v>
      </c>
      <c r="AD5" t="s">
        <v>198</v>
      </c>
      <c r="AE5" t="s">
        <v>199</v>
      </c>
      <c r="AF5" t="s">
        <v>200</v>
      </c>
      <c r="AG5" t="s">
        <v>201</v>
      </c>
      <c r="AH5" t="s">
        <v>202</v>
      </c>
      <c r="AI5" t="s">
        <v>203</v>
      </c>
      <c r="AJ5" t="s">
        <v>204</v>
      </c>
      <c r="AK5" t="s">
        <v>205</v>
      </c>
      <c r="AL5" t="s">
        <v>206</v>
      </c>
      <c r="AM5" t="s">
        <v>213</v>
      </c>
      <c r="AN5" t="s">
        <v>215</v>
      </c>
      <c r="AO5" t="s">
        <v>216</v>
      </c>
      <c r="AP5" t="s">
        <v>217</v>
      </c>
      <c r="AQ5" t="s">
        <v>218</v>
      </c>
      <c r="AR5" t="s">
        <v>219</v>
      </c>
      <c r="AS5" t="s">
        <v>220</v>
      </c>
      <c r="AT5" t="s">
        <v>221</v>
      </c>
      <c r="AU5" t="s">
        <v>222</v>
      </c>
      <c r="AV5" t="s">
        <v>223</v>
      </c>
      <c r="AW5" t="s">
        <v>224</v>
      </c>
      <c r="AX5" t="s">
        <v>274</v>
      </c>
      <c r="AY5" t="s">
        <v>275</v>
      </c>
      <c r="AZ5" t="s">
        <v>276</v>
      </c>
      <c r="BA5" t="s">
        <v>277</v>
      </c>
      <c r="BB5" t="s">
        <v>278</v>
      </c>
      <c r="BC5" t="s">
        <v>279</v>
      </c>
      <c r="BD5" t="s">
        <v>280</v>
      </c>
      <c r="BE5" t="s">
        <v>281</v>
      </c>
      <c r="BF5" t="s">
        <v>186</v>
      </c>
      <c r="BG5" t="s">
        <v>187</v>
      </c>
      <c r="BH5" t="s">
        <v>188</v>
      </c>
      <c r="BI5" t="s">
        <v>189</v>
      </c>
      <c r="BJ5" t="s">
        <v>190</v>
      </c>
      <c r="BK5" t="s">
        <v>191</v>
      </c>
      <c r="BL5" t="s">
        <v>192</v>
      </c>
      <c r="BM5" t="s">
        <v>193</v>
      </c>
      <c r="BN5" t="s">
        <v>194</v>
      </c>
      <c r="BO5" t="s">
        <v>195</v>
      </c>
      <c r="BP5" t="s">
        <v>196</v>
      </c>
      <c r="BQ5" t="s">
        <v>197</v>
      </c>
      <c r="BR5" t="s">
        <v>198</v>
      </c>
      <c r="BS5" t="s">
        <v>199</v>
      </c>
      <c r="BT5" t="s">
        <v>200</v>
      </c>
      <c r="BU5" t="s">
        <v>201</v>
      </c>
      <c r="BV5" t="s">
        <v>202</v>
      </c>
      <c r="BW5" t="s">
        <v>203</v>
      </c>
      <c r="BX5" t="s">
        <v>204</v>
      </c>
      <c r="BY5" t="s">
        <v>205</v>
      </c>
      <c r="BZ5" t="s">
        <v>206</v>
      </c>
      <c r="CA5" t="s">
        <v>213</v>
      </c>
      <c r="CB5" t="s">
        <v>215</v>
      </c>
      <c r="CC5" t="s">
        <v>199</v>
      </c>
      <c r="CD5" t="s">
        <v>200</v>
      </c>
      <c r="CE5" t="s">
        <v>201</v>
      </c>
      <c r="CF5" t="s">
        <v>274</v>
      </c>
      <c r="CG5" t="s">
        <v>275</v>
      </c>
      <c r="CH5" t="s">
        <v>276</v>
      </c>
    </row>
    <row r="6" spans="2:11" ht="15">
      <c r="B6" s="33"/>
      <c r="C6" s="33"/>
      <c r="D6" s="33"/>
      <c r="E6" s="33"/>
      <c r="F6" s="33"/>
      <c r="G6" s="33"/>
      <c r="H6" s="33"/>
      <c r="I6" s="33"/>
      <c r="J6" s="33"/>
      <c r="K6" s="33"/>
    </row>
    <row r="7" spans="2:8" ht="15">
      <c r="B7" s="33"/>
      <c r="C7" s="33"/>
      <c r="D7" s="33"/>
      <c r="E7" s="33"/>
      <c r="F7" s="33"/>
      <c r="G7" s="33"/>
      <c r="H7" s="33"/>
    </row>
    <row r="8" spans="2:8" ht="15">
      <c r="B8" s="34"/>
      <c r="C8" s="34"/>
      <c r="D8" s="34"/>
      <c r="E8" s="33"/>
      <c r="F8" s="34"/>
      <c r="G8" s="33"/>
      <c r="H8" s="33"/>
    </row>
    <row r="9" spans="2:8" ht="15">
      <c r="B9" s="34"/>
      <c r="C9" s="34"/>
      <c r="D9" s="34"/>
      <c r="E9" s="33"/>
      <c r="F9" s="34"/>
      <c r="G9" s="33"/>
      <c r="H9" s="33"/>
    </row>
    <row r="10" spans="2:8" ht="15">
      <c r="B10" s="34"/>
      <c r="C10" s="34"/>
      <c r="D10" s="34"/>
      <c r="E10" s="33"/>
      <c r="F10" s="34"/>
      <c r="G10" s="33"/>
      <c r="H10" s="33"/>
    </row>
    <row r="11" spans="2:8" ht="15">
      <c r="B11" s="34"/>
      <c r="C11" s="34"/>
      <c r="D11" s="34"/>
      <c r="E11" s="33"/>
      <c r="F11" s="34"/>
      <c r="G11" s="33"/>
      <c r="H11" s="33"/>
    </row>
    <row r="12" spans="2:8" ht="15">
      <c r="B12" s="34"/>
      <c r="C12" s="34"/>
      <c r="D12" s="34"/>
      <c r="E12" s="33"/>
      <c r="F12" s="34"/>
      <c r="G12" s="33"/>
      <c r="H12" s="33"/>
    </row>
    <row r="13" spans="2:8" ht="15">
      <c r="B13" s="34"/>
      <c r="C13" s="34"/>
      <c r="D13" s="34"/>
      <c r="E13" s="33"/>
      <c r="F13" s="34"/>
      <c r="G13" s="33"/>
      <c r="H13" s="33"/>
    </row>
    <row r="14" spans="2:8" ht="15">
      <c r="B14" s="34"/>
      <c r="C14" s="34"/>
      <c r="D14" s="34"/>
      <c r="E14" s="33"/>
      <c r="F14" s="34"/>
      <c r="G14" s="33"/>
      <c r="H14" s="33"/>
    </row>
    <row r="15" spans="2:8" ht="15">
      <c r="B15" s="34"/>
      <c r="C15" s="34"/>
      <c r="D15" s="34"/>
      <c r="E15" s="33"/>
      <c r="F15" s="34"/>
      <c r="G15" s="33"/>
      <c r="H15" s="33"/>
    </row>
    <row r="16" spans="2:8" ht="15">
      <c r="B16" s="34"/>
      <c r="C16" s="34"/>
      <c r="D16" s="34"/>
      <c r="E16" s="33"/>
      <c r="F16" s="34"/>
      <c r="G16" s="33"/>
      <c r="H16" s="33"/>
    </row>
    <row r="17" spans="2:8" ht="15">
      <c r="B17" s="34"/>
      <c r="C17" s="34"/>
      <c r="D17" s="34"/>
      <c r="E17" s="33"/>
      <c r="F17" s="34"/>
      <c r="G17" s="33"/>
      <c r="H17" s="33"/>
    </row>
    <row r="18" spans="2:8" ht="15">
      <c r="B18" s="34"/>
      <c r="C18" s="34"/>
      <c r="D18" s="34"/>
      <c r="E18" s="33"/>
      <c r="F18" s="34"/>
      <c r="G18" s="33"/>
      <c r="H18" s="33"/>
    </row>
    <row r="19" spans="2:8" ht="15">
      <c r="B19" s="34"/>
      <c r="C19" s="34"/>
      <c r="D19" s="34"/>
      <c r="E19" s="33"/>
      <c r="F19" s="34"/>
      <c r="G19" s="33"/>
      <c r="H19" s="33"/>
    </row>
    <row r="20" spans="2:8" ht="15">
      <c r="B20" s="34"/>
      <c r="C20" s="34"/>
      <c r="D20" s="34"/>
      <c r="E20" s="33"/>
      <c r="F20" s="34"/>
      <c r="G20" s="33"/>
      <c r="H20" s="33"/>
    </row>
    <row r="21" spans="2:8" ht="15">
      <c r="B21" s="34"/>
      <c r="C21" s="34"/>
      <c r="D21" s="34"/>
      <c r="E21" s="33"/>
      <c r="F21" s="34"/>
      <c r="G21" s="33"/>
      <c r="H21" s="33"/>
    </row>
    <row r="22" spans="2:8" ht="15">
      <c r="B22" s="34"/>
      <c r="C22" s="34"/>
      <c r="D22" s="34"/>
      <c r="E22" s="33"/>
      <c r="F22" s="34"/>
      <c r="G22" s="33"/>
      <c r="H22" s="33"/>
    </row>
    <row r="23" spans="2:8" ht="15">
      <c r="B23" s="34"/>
      <c r="C23" s="34"/>
      <c r="D23" s="34"/>
      <c r="E23" s="33"/>
      <c r="F23" s="34"/>
      <c r="G23" s="33"/>
      <c r="H23" s="33"/>
    </row>
    <row r="24" spans="2:8" ht="15">
      <c r="B24" s="34"/>
      <c r="C24" s="34"/>
      <c r="D24" s="34"/>
      <c r="E24" s="33"/>
      <c r="F24" s="34"/>
      <c r="G24" s="33"/>
      <c r="H24" s="33"/>
    </row>
    <row r="25" spans="2:8" ht="15">
      <c r="B25" s="34"/>
      <c r="C25" s="34"/>
      <c r="D25" s="34"/>
      <c r="E25" s="33"/>
      <c r="F25" s="34"/>
      <c r="G25" s="33"/>
      <c r="H25" s="33"/>
    </row>
    <row r="26" spans="2:8" ht="15">
      <c r="B26" s="34"/>
      <c r="C26" s="34"/>
      <c r="D26" s="34"/>
      <c r="E26" s="33"/>
      <c r="F26" s="34"/>
      <c r="G26" s="33"/>
      <c r="H26" s="33"/>
    </row>
    <row r="27" spans="2:8" ht="15">
      <c r="B27" s="34"/>
      <c r="C27" s="34"/>
      <c r="D27" s="34"/>
      <c r="E27" s="33"/>
      <c r="F27" s="34"/>
      <c r="G27" s="33"/>
      <c r="H27" s="33"/>
    </row>
    <row r="28" spans="2:8" ht="15">
      <c r="B28" s="34"/>
      <c r="C28" s="34"/>
      <c r="D28" s="34"/>
      <c r="E28" s="33"/>
      <c r="F28" s="34"/>
      <c r="G28" s="33"/>
      <c r="H28" s="33"/>
    </row>
    <row r="29" spans="2:8" ht="15">
      <c r="B29" s="34"/>
      <c r="C29" s="34"/>
      <c r="D29" s="34"/>
      <c r="E29" s="33"/>
      <c r="F29" s="34"/>
      <c r="G29" s="33"/>
      <c r="H29" s="33"/>
    </row>
    <row r="30" spans="2:8" ht="15">
      <c r="B30" s="34"/>
      <c r="C30" s="34"/>
      <c r="D30" s="34"/>
      <c r="E30" s="33"/>
      <c r="F30" s="34"/>
      <c r="G30" s="33"/>
      <c r="H30" s="33"/>
    </row>
    <row r="31" spans="2:8" ht="15">
      <c r="B31" s="34"/>
      <c r="C31" s="34"/>
      <c r="D31" s="34"/>
      <c r="E31" s="33"/>
      <c r="F31" s="34"/>
      <c r="G31" s="33"/>
      <c r="H31" s="33"/>
    </row>
    <row r="32" spans="2:8" ht="15">
      <c r="B32" s="34"/>
      <c r="C32" s="34"/>
      <c r="D32" s="34"/>
      <c r="E32" s="33"/>
      <c r="F32" s="34"/>
      <c r="G32" s="33"/>
      <c r="H32" s="33"/>
    </row>
    <row r="33" spans="2:8" ht="15">
      <c r="B33" s="34"/>
      <c r="C33" s="34"/>
      <c r="D33" s="34"/>
      <c r="E33" s="33"/>
      <c r="F33" s="34"/>
      <c r="G33" s="33"/>
      <c r="H33" s="33"/>
    </row>
    <row r="34" spans="2:8" ht="15">
      <c r="B34" s="34"/>
      <c r="C34" s="34"/>
      <c r="D34" s="34"/>
      <c r="E34" s="33"/>
      <c r="F34" s="34"/>
      <c r="G34" s="33"/>
      <c r="H34" s="33"/>
    </row>
    <row r="35" spans="2:8" ht="15">
      <c r="B35" s="34"/>
      <c r="C35" s="34"/>
      <c r="D35" s="34"/>
      <c r="E35" s="33"/>
      <c r="F35" s="34"/>
      <c r="G35" s="33"/>
      <c r="H35" s="33"/>
    </row>
    <row r="36" spans="2:8" ht="15">
      <c r="B36" s="34"/>
      <c r="C36" s="34"/>
      <c r="D36" s="34"/>
      <c r="E36" s="33"/>
      <c r="F36" s="34"/>
      <c r="G36" s="33"/>
      <c r="H36" s="33"/>
    </row>
    <row r="37" spans="2:8" ht="15">
      <c r="B37" s="34"/>
      <c r="C37" s="34"/>
      <c r="D37" s="34"/>
      <c r="E37" s="33"/>
      <c r="F37" s="34"/>
      <c r="G37" s="33"/>
      <c r="H37" s="33"/>
    </row>
    <row r="38" spans="2:8" ht="15">
      <c r="B38" s="34"/>
      <c r="C38" s="34"/>
      <c r="D38" s="34"/>
      <c r="E38" s="33"/>
      <c r="F38" s="34"/>
      <c r="G38" s="33"/>
      <c r="H38" s="33"/>
    </row>
    <row r="39" spans="2:8" ht="15">
      <c r="B39" s="34"/>
      <c r="C39" s="34"/>
      <c r="D39" s="34"/>
      <c r="E39" s="33"/>
      <c r="F39" s="34"/>
      <c r="G39" s="33"/>
      <c r="H39" s="33"/>
    </row>
    <row r="40" spans="2:8" ht="15">
      <c r="B40" s="33"/>
      <c r="C40" s="34"/>
      <c r="D40" s="33"/>
      <c r="E40" s="33"/>
      <c r="F40" s="34"/>
      <c r="G40" s="33"/>
      <c r="H40" s="33"/>
    </row>
    <row r="41" spans="2:8" ht="15">
      <c r="B41" s="33"/>
      <c r="C41" s="33"/>
      <c r="D41" s="33"/>
      <c r="E41" s="33"/>
      <c r="F41" s="33"/>
      <c r="G41" s="33"/>
      <c r="H41" s="33"/>
    </row>
    <row r="42" spans="2:8" ht="15">
      <c r="B42" s="33"/>
      <c r="C42" s="33"/>
      <c r="D42" s="33"/>
      <c r="E42" s="33"/>
      <c r="F42" s="33"/>
      <c r="G42" s="33"/>
      <c r="H42" s="33"/>
    </row>
    <row r="43" spans="2:8" ht="15">
      <c r="B43" s="33"/>
      <c r="C43" s="33"/>
      <c r="D43" s="33"/>
      <c r="E43" s="33"/>
      <c r="F43" s="33"/>
      <c r="G43" s="33"/>
      <c r="H43" s="33"/>
    </row>
    <row r="44" spans="2:8" ht="15">
      <c r="B44" s="33"/>
      <c r="C44" s="33"/>
      <c r="D44" s="33"/>
      <c r="E44" s="33"/>
      <c r="F44" s="33"/>
      <c r="G44" s="33"/>
      <c r="H44" s="33"/>
    </row>
    <row r="45" spans="2:8" ht="15">
      <c r="B45" s="33"/>
      <c r="C45" s="33"/>
      <c r="D45" s="33"/>
      <c r="E45" s="33"/>
      <c r="F45" s="33"/>
      <c r="G45" s="33"/>
      <c r="H45" s="33"/>
    </row>
    <row r="46" spans="2:8" ht="15">
      <c r="B46" s="33"/>
      <c r="C46" s="33"/>
      <c r="D46" s="33"/>
      <c r="E46" s="33"/>
      <c r="F46" s="33"/>
      <c r="G46" s="33"/>
      <c r="H46" s="33"/>
    </row>
    <row r="47" spans="2:8" ht="15">
      <c r="B47" s="33"/>
      <c r="C47" s="33"/>
      <c r="D47" s="33"/>
      <c r="E47" s="33"/>
      <c r="F47" s="33"/>
      <c r="G47" s="33"/>
      <c r="H47" s="33"/>
    </row>
    <row r="48" spans="2:8" ht="15">
      <c r="B48" s="33"/>
      <c r="C48" s="33"/>
      <c r="D48" s="33"/>
      <c r="E48" s="33"/>
      <c r="F48" s="33"/>
      <c r="G48" s="33"/>
      <c r="H48" s="33"/>
    </row>
    <row r="49" spans="2:8" ht="15">
      <c r="B49" s="33"/>
      <c r="C49" s="33"/>
      <c r="D49" s="33"/>
      <c r="E49" s="33"/>
      <c r="F49" s="33"/>
      <c r="G49" s="33"/>
      <c r="H49" s="33"/>
    </row>
    <row r="50" spans="2:8" ht="15">
      <c r="B50" s="33"/>
      <c r="C50" s="33"/>
      <c r="D50" s="33"/>
      <c r="E50" s="33"/>
      <c r="F50" s="33"/>
      <c r="G50" s="33"/>
      <c r="H50" s="33"/>
    </row>
    <row r="51" spans="2:8" ht="15">
      <c r="B51" s="33"/>
      <c r="C51" s="33"/>
      <c r="D51" s="33"/>
      <c r="E51" s="33"/>
      <c r="F51" s="33"/>
      <c r="G51" s="33"/>
      <c r="H51" s="33"/>
    </row>
    <row r="52" spans="2:8" ht="15">
      <c r="B52" s="33"/>
      <c r="C52" s="33"/>
      <c r="D52" s="33"/>
      <c r="E52" s="33"/>
      <c r="F52" s="33"/>
      <c r="G52" s="33"/>
      <c r="H52" s="33"/>
    </row>
    <row r="53" spans="2:8" ht="15">
      <c r="B53" s="33"/>
      <c r="C53" s="33"/>
      <c r="D53" s="33"/>
      <c r="E53" s="33"/>
      <c r="F53" s="33"/>
      <c r="G53" s="33"/>
      <c r="H53" s="33"/>
    </row>
    <row r="54" spans="2:8" ht="15">
      <c r="B54" s="33"/>
      <c r="C54" s="33"/>
      <c r="D54" s="33"/>
      <c r="E54" s="33"/>
      <c r="F54" s="33"/>
      <c r="G54" s="33"/>
      <c r="H54" s="33"/>
    </row>
    <row r="55" spans="2:8" ht="15">
      <c r="B55" s="33"/>
      <c r="C55" s="33"/>
      <c r="D55" s="33"/>
      <c r="E55" s="33"/>
      <c r="F55" s="33"/>
      <c r="G55" s="33"/>
      <c r="H55" s="33"/>
    </row>
    <row r="56" spans="2:3" ht="15">
      <c r="B56" s="34"/>
      <c r="C56" s="33"/>
    </row>
  </sheetData>
  <sheetProtection sheet="1" objects="1" scenarios="1" selectLockedCells="1"/>
  <conditionalFormatting sqref="B3:B4">
    <cfRule type="expression" priority="1" dxfId="28" stopIfTrue="1">
      <formula>B2=1</formula>
    </cfRule>
  </conditionalFormatting>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Q41"/>
  <sheetViews>
    <sheetView zoomScalePageLayoutView="0" workbookViewId="0" topLeftCell="IV1">
      <selection activeCell="A1" sqref="A1:IV65536"/>
    </sheetView>
  </sheetViews>
  <sheetFormatPr defaultColWidth="0" defaultRowHeight="15"/>
  <cols>
    <col min="1" max="16384" width="8.8515625" style="0" hidden="1" customWidth="1"/>
  </cols>
  <sheetData>
    <row r="1" spans="3:17" ht="15">
      <c r="C1" t="s">
        <v>47</v>
      </c>
      <c r="E1" t="s">
        <v>18</v>
      </c>
      <c r="G1">
        <f>(1000000-100000)/G2/2</f>
        <v>467.2897196261682</v>
      </c>
      <c r="J1" s="1"/>
      <c r="K1" s="1"/>
      <c r="L1" s="1"/>
      <c r="M1" s="1"/>
      <c r="N1" s="1"/>
      <c r="O1" s="1" t="s">
        <v>94</v>
      </c>
      <c r="P1" s="1" t="s">
        <v>13</v>
      </c>
      <c r="Q1" s="56" t="s">
        <v>62</v>
      </c>
    </row>
    <row r="2" spans="1:17" ht="15">
      <c r="A2" t="s">
        <v>22</v>
      </c>
      <c r="C2">
        <v>2</v>
      </c>
      <c r="E2" t="s">
        <v>16</v>
      </c>
      <c r="G2">
        <v>963</v>
      </c>
      <c r="J2" s="1" t="s">
        <v>20</v>
      </c>
      <c r="K2" s="1">
        <v>1</v>
      </c>
      <c r="L2" s="1"/>
      <c r="M2" s="1"/>
      <c r="N2" s="1"/>
      <c r="O2" s="1" t="s">
        <v>93</v>
      </c>
      <c r="P2" s="1" t="s">
        <v>19</v>
      </c>
      <c r="Q2" s="56" t="s">
        <v>63</v>
      </c>
    </row>
    <row r="3" spans="1:17" ht="15">
      <c r="A3" t="s">
        <v>23</v>
      </c>
      <c r="C3">
        <v>5</v>
      </c>
      <c r="E3" t="s">
        <v>17</v>
      </c>
      <c r="J3" s="1" t="s">
        <v>15</v>
      </c>
      <c r="K3" s="1">
        <v>2</v>
      </c>
      <c r="L3" s="1"/>
      <c r="M3" s="1"/>
      <c r="N3" s="1"/>
      <c r="O3" s="1" t="s">
        <v>92</v>
      </c>
      <c r="P3" s="1">
        <v>5</v>
      </c>
      <c r="Q3" s="56" t="s">
        <v>90</v>
      </c>
    </row>
    <row r="4" spans="1:17" ht="15">
      <c r="A4" t="s">
        <v>24</v>
      </c>
      <c r="J4" s="1"/>
      <c r="K4" s="1"/>
      <c r="L4" s="1"/>
      <c r="M4" s="1"/>
      <c r="N4" s="1"/>
      <c r="O4" s="1"/>
      <c r="P4" s="1">
        <v>4</v>
      </c>
      <c r="Q4" s="56" t="s">
        <v>64</v>
      </c>
    </row>
    <row r="5" spans="1:17" ht="15">
      <c r="A5" t="s">
        <v>25</v>
      </c>
      <c r="C5" s="56" t="s">
        <v>0</v>
      </c>
      <c r="J5" s="1"/>
      <c r="K5" s="1"/>
      <c r="L5" s="1"/>
      <c r="M5" s="1"/>
      <c r="N5" s="1"/>
      <c r="O5" s="1"/>
      <c r="P5" s="1">
        <v>3</v>
      </c>
      <c r="Q5" s="56" t="s">
        <v>91</v>
      </c>
    </row>
    <row r="6" spans="1:17" ht="15">
      <c r="A6" t="s">
        <v>26</v>
      </c>
      <c r="C6" s="56" t="s">
        <v>3</v>
      </c>
      <c r="J6" s="1"/>
      <c r="K6" s="1"/>
      <c r="L6" s="1"/>
      <c r="M6" s="1"/>
      <c r="N6" s="1"/>
      <c r="O6" s="1"/>
      <c r="P6" s="1">
        <v>2</v>
      </c>
      <c r="Q6" s="56" t="s">
        <v>65</v>
      </c>
    </row>
    <row r="7" spans="1:17" ht="15">
      <c r="A7" t="s">
        <v>27</v>
      </c>
      <c r="C7" s="56" t="s">
        <v>1</v>
      </c>
      <c r="Q7" s="56" t="s">
        <v>66</v>
      </c>
    </row>
    <row r="8" spans="1:17" ht="15">
      <c r="A8" t="s">
        <v>28</v>
      </c>
      <c r="C8" s="56" t="s">
        <v>2</v>
      </c>
      <c r="Q8" s="56" t="s">
        <v>67</v>
      </c>
    </row>
    <row r="9" spans="1:17" ht="15">
      <c r="A9" t="s">
        <v>29</v>
      </c>
      <c r="C9" s="64" t="s">
        <v>151</v>
      </c>
      <c r="Q9" s="56" t="s">
        <v>92</v>
      </c>
    </row>
    <row r="10" spans="1:17" ht="15">
      <c r="A10" t="s">
        <v>30</v>
      </c>
      <c r="C10" s="64" t="s">
        <v>152</v>
      </c>
      <c r="Q10" s="56" t="s">
        <v>68</v>
      </c>
    </row>
    <row r="11" spans="1:17" ht="15">
      <c r="A11" t="s">
        <v>31</v>
      </c>
      <c r="Q11" s="56" t="s">
        <v>69</v>
      </c>
    </row>
    <row r="12" spans="1:17" ht="15">
      <c r="A12" t="s">
        <v>32</v>
      </c>
      <c r="Q12" s="56" t="s">
        <v>70</v>
      </c>
    </row>
    <row r="13" spans="1:17" ht="15">
      <c r="A13" t="s">
        <v>33</v>
      </c>
      <c r="Q13" s="56" t="s">
        <v>71</v>
      </c>
    </row>
    <row r="14" spans="1:17" ht="15">
      <c r="A14" t="s">
        <v>34</v>
      </c>
      <c r="Q14" s="56" t="s">
        <v>72</v>
      </c>
    </row>
    <row r="15" spans="1:17" ht="15">
      <c r="A15" t="s">
        <v>35</v>
      </c>
      <c r="Q15" s="56" t="s">
        <v>93</v>
      </c>
    </row>
    <row r="16" spans="1:17" ht="15">
      <c r="A16" t="s">
        <v>36</v>
      </c>
      <c r="Q16" s="56" t="s">
        <v>73</v>
      </c>
    </row>
    <row r="17" spans="1:17" ht="15">
      <c r="A17" t="s">
        <v>37</v>
      </c>
      <c r="Q17" s="56" t="s">
        <v>74</v>
      </c>
    </row>
    <row r="18" spans="1:17" ht="15">
      <c r="A18" t="s">
        <v>38</v>
      </c>
      <c r="Q18" s="56" t="s">
        <v>75</v>
      </c>
    </row>
    <row r="19" spans="1:17" ht="15">
      <c r="A19" t="s">
        <v>39</v>
      </c>
      <c r="Q19" s="56" t="s">
        <v>76</v>
      </c>
    </row>
    <row r="20" spans="1:17" ht="15">
      <c r="A20" t="s">
        <v>40</v>
      </c>
      <c r="Q20" s="56" t="s">
        <v>77</v>
      </c>
    </row>
    <row r="21" spans="1:17" ht="15">
      <c r="A21" t="s">
        <v>41</v>
      </c>
      <c r="Q21" s="56" t="s">
        <v>78</v>
      </c>
    </row>
    <row r="22" spans="1:17" ht="15">
      <c r="A22" t="s">
        <v>42</v>
      </c>
      <c r="Q22" s="56" t="s">
        <v>79</v>
      </c>
    </row>
    <row r="23" spans="1:17" ht="15">
      <c r="A23" t="s">
        <v>43</v>
      </c>
      <c r="Q23" s="57" t="s">
        <v>80</v>
      </c>
    </row>
    <row r="24" spans="1:17" ht="15">
      <c r="A24" t="s">
        <v>44</v>
      </c>
      <c r="Q24" s="57" t="s">
        <v>81</v>
      </c>
    </row>
    <row r="25" spans="1:17" ht="15">
      <c r="A25" t="s">
        <v>45</v>
      </c>
      <c r="Q25" s="57" t="s">
        <v>82</v>
      </c>
    </row>
    <row r="26" spans="1:17" ht="15">
      <c r="A26" t="s">
        <v>46</v>
      </c>
      <c r="Q26" s="57" t="s">
        <v>83</v>
      </c>
    </row>
    <row r="27" ht="15">
      <c r="Q27" s="57" t="s">
        <v>84</v>
      </c>
    </row>
    <row r="28" ht="15">
      <c r="Q28" s="57" t="s">
        <v>85</v>
      </c>
    </row>
    <row r="29" ht="15">
      <c r="Q29" s="57" t="s">
        <v>86</v>
      </c>
    </row>
    <row r="30" ht="15">
      <c r="Q30" s="57" t="s">
        <v>87</v>
      </c>
    </row>
    <row r="31" ht="15">
      <c r="Q31" s="57" t="s">
        <v>88</v>
      </c>
    </row>
    <row r="32" ht="15">
      <c r="Q32" s="56" t="s">
        <v>89</v>
      </c>
    </row>
    <row r="33" ht="15">
      <c r="Q33" s="56">
        <v>1</v>
      </c>
    </row>
    <row r="34" ht="15">
      <c r="Q34" s="56">
        <v>2</v>
      </c>
    </row>
    <row r="35" ht="15">
      <c r="Q35" s="56">
        <v>3</v>
      </c>
    </row>
    <row r="36" ht="15">
      <c r="Q36" s="56">
        <v>4</v>
      </c>
    </row>
    <row r="37" ht="15">
      <c r="Q37" s="56">
        <v>5</v>
      </c>
    </row>
    <row r="38" ht="15">
      <c r="Q38" s="56">
        <v>6</v>
      </c>
    </row>
    <row r="39" ht="15">
      <c r="Q39" s="56">
        <v>7</v>
      </c>
    </row>
    <row r="40" ht="15">
      <c r="Q40" s="56">
        <v>8</v>
      </c>
    </row>
    <row r="41" ht="15">
      <c r="Q41" s="56">
        <v>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2016-09-13T09:26:52Z</cp:lastPrinted>
  <dcterms:created xsi:type="dcterms:W3CDTF">2006-09-16T00:00:00Z</dcterms:created>
  <dcterms:modified xsi:type="dcterms:W3CDTF">2020-01-30T16:18:07Z</dcterms:modified>
  <cp:category/>
  <cp:version/>
  <cp:contentType/>
  <cp:contentStatus/>
</cp:coreProperties>
</file>